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АБОТА\ПРАЙСЫ\Авто\2026\"/>
    </mc:Choice>
  </mc:AlternateContent>
  <xr:revisionPtr revIDLastSave="0" documentId="13_ncr:1_{6AA76F4F-F9AB-4320-9D89-55FEC2FA643C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Единый Прайс К3" sheetId="170" r:id="rId1"/>
    <sheet name="опции" sheetId="108" r:id="rId2"/>
  </sheets>
  <definedNames>
    <definedName name="_xlnm._FilterDatabase" localSheetId="0" hidden="1">'Единый Прайс К3'!$A$12:$M$128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08" l="1"/>
  <c r="C22" i="108" l="1"/>
  <c r="C20" i="108"/>
  <c r="C16" i="108"/>
  <c r="C15" i="108"/>
  <c r="C13" i="108"/>
  <c r="C9" i="108"/>
  <c r="C10" i="108"/>
  <c r="C12" i="108"/>
  <c r="B17" i="108" l="1"/>
  <c r="C17" i="108" s="1"/>
  <c r="B19" i="108"/>
  <c r="C19" i="108" s="1"/>
  <c r="B14" i="108"/>
  <c r="C14" i="108" s="1"/>
  <c r="B11" i="108"/>
  <c r="C11" i="108" s="1"/>
  <c r="B8" i="108"/>
  <c r="C8" i="108" s="1"/>
  <c r="B7" i="108"/>
  <c r="C7" i="108" s="1"/>
  <c r="C43" i="170" l="1"/>
  <c r="C19" i="170"/>
  <c r="C67" i="170"/>
  <c r="C15" i="170"/>
  <c r="C34" i="170"/>
  <c r="C35" i="170"/>
  <c r="C32" i="170"/>
  <c r="C25" i="170"/>
  <c r="C33" i="170"/>
  <c r="C54" i="170"/>
  <c r="C125" i="170"/>
  <c r="C29" i="170"/>
  <c r="C31" i="170"/>
  <c r="C26" i="170"/>
  <c r="C18" i="170"/>
  <c r="C27" i="170"/>
  <c r="C123" i="170"/>
  <c r="C45" i="170"/>
  <c r="C28" i="170"/>
  <c r="C30" i="170"/>
  <c r="C68" i="170"/>
  <c r="C37" i="170"/>
  <c r="C117" i="170"/>
  <c r="C47" i="170"/>
  <c r="C63" i="170"/>
  <c r="C51" i="170"/>
  <c r="C121" i="170"/>
  <c r="C97" i="170"/>
  <c r="C72" i="170"/>
  <c r="C50" i="170" l="1"/>
  <c r="C39" i="170"/>
  <c r="C38" i="170"/>
  <c r="C52" i="170"/>
  <c r="C46" i="170"/>
  <c r="C44" i="170"/>
  <c r="C93" i="170"/>
  <c r="C96" i="170"/>
  <c r="C78" i="170"/>
  <c r="C122" i="170"/>
  <c r="C92" i="170"/>
  <c r="C120" i="170"/>
  <c r="C77" i="170"/>
  <c r="C111" i="170"/>
  <c r="C69" i="170" l="1"/>
  <c r="C53" i="170"/>
  <c r="C42" i="170"/>
  <c r="C40" i="170"/>
  <c r="C41" i="170"/>
  <c r="C98" i="170"/>
  <c r="C58" i="170"/>
  <c r="C115" i="170"/>
  <c r="C73" i="170"/>
  <c r="C113" i="170"/>
  <c r="C79" i="170"/>
  <c r="C48" i="170"/>
  <c r="C59" i="170"/>
  <c r="C94" i="170"/>
  <c r="C17" i="170"/>
  <c r="C71" i="170"/>
  <c r="C20" i="170"/>
  <c r="C75" i="170"/>
  <c r="C74" i="170"/>
  <c r="C85" i="170"/>
  <c r="C22" i="170"/>
  <c r="C82" i="170"/>
  <c r="C84" i="170"/>
  <c r="C55" i="170"/>
  <c r="C70" i="170"/>
  <c r="C81" i="170"/>
  <c r="C83" i="170"/>
  <c r="C90" i="170"/>
  <c r="C99" i="170"/>
  <c r="C116" i="170"/>
  <c r="C76" i="170"/>
  <c r="C89" i="170"/>
  <c r="C112" i="170"/>
  <c r="C16" i="170"/>
  <c r="C49" i="170"/>
  <c r="C21" i="170"/>
  <c r="C124" i="170"/>
  <c r="C57" i="170"/>
  <c r="C114" i="170"/>
  <c r="C65" i="170"/>
  <c r="C23" i="170"/>
  <c r="C64" i="170"/>
  <c r="C91" i="170"/>
  <c r="C62" i="170"/>
  <c r="C56" i="170"/>
  <c r="C61" i="170"/>
  <c r="C95" i="170"/>
  <c r="C80" i="170"/>
  <c r="C100" i="170" l="1"/>
  <c r="C118" i="170"/>
  <c r="C119" i="170"/>
  <c r="C101" i="170" l="1"/>
  <c r="C86" i="170"/>
  <c r="C102" i="170" l="1"/>
  <c r="C87" i="170"/>
  <c r="C88" i="170" l="1"/>
  <c r="C103" i="170"/>
  <c r="C60" i="170"/>
  <c r="C104" i="170" l="1"/>
  <c r="C105" i="170" l="1"/>
  <c r="C106" i="170" l="1"/>
  <c r="C107" i="170" l="1"/>
  <c r="C110" i="170"/>
  <c r="C109" i="170" l="1"/>
  <c r="C108" i="170"/>
</calcChain>
</file>

<file path=xl/sharedStrings.xml><?xml version="1.0" encoding="utf-8"?>
<sst xmlns="http://schemas.openxmlformats.org/spreadsheetml/2006/main" count="681" uniqueCount="292">
  <si>
    <t>210х2</t>
  </si>
  <si>
    <t>шк.-пет.</t>
  </si>
  <si>
    <t>1255/1330</t>
  </si>
  <si>
    <t>Тип ошиновки</t>
  </si>
  <si>
    <t>ТСУ (высота ССУ при полной / снаряженной массе)</t>
  </si>
  <si>
    <t>без НДС</t>
  </si>
  <si>
    <t>БОРТОВЫЕ АВТОМОБИЛИ</t>
  </si>
  <si>
    <t>СЕДЕЛЬНЫЕ ТЯГАЧИ</t>
  </si>
  <si>
    <t>САМОСВАЛЫ</t>
  </si>
  <si>
    <t>АВТОМОБИЛИ-ШАССИ</t>
  </si>
  <si>
    <t>Наименование</t>
  </si>
  <si>
    <t>Аэродинамический козырек с установкой</t>
  </si>
  <si>
    <t>6х6</t>
  </si>
  <si>
    <t>4х4</t>
  </si>
  <si>
    <t>6х4</t>
  </si>
  <si>
    <t>4х2</t>
  </si>
  <si>
    <t>8х4</t>
  </si>
  <si>
    <t>Г/п, т (наг./ССУ)</t>
  </si>
  <si>
    <t>Мощн. двиг. л.с.</t>
  </si>
  <si>
    <t>Модель КП</t>
  </si>
  <si>
    <t>Бак, л</t>
  </si>
  <si>
    <t>Особенности   комплектации   автомобиля</t>
  </si>
  <si>
    <t>кр-пет.</t>
  </si>
  <si>
    <t>─</t>
  </si>
  <si>
    <t>210+350</t>
  </si>
  <si>
    <t>шк-пет.</t>
  </si>
  <si>
    <t>2х210</t>
  </si>
  <si>
    <t>I. В случае дополнительной установки и неустановки</t>
  </si>
  <si>
    <t>II. В случае дополнительной установки</t>
  </si>
  <si>
    <t>Прейскурантная цена, руб.</t>
  </si>
  <si>
    <t>V платф, куб.м / монт.дл.рамы, мм</t>
  </si>
  <si>
    <t>–</t>
  </si>
  <si>
    <t xml:space="preserve"> Прейскурант на опции к а/м КАМАЗ для случаев разновариантного изготовления автомобилей одного номера комплектации</t>
  </si>
  <si>
    <t xml:space="preserve">Комплект тента с каркасом: </t>
  </si>
  <si>
    <t>на КАМАЗ 43253</t>
  </si>
  <si>
    <t>на КАМАЗ 65117</t>
  </si>
  <si>
    <t>на КАМАЗ 43118</t>
  </si>
  <si>
    <t>Колесная формула</t>
  </si>
  <si>
    <t>УТВЕРЖДАЮ</t>
  </si>
  <si>
    <t>Спальное место</t>
  </si>
  <si>
    <t>Примечание:</t>
  </si>
  <si>
    <t>на КАМАЗ 43502, КАМАЗ 5350</t>
  </si>
  <si>
    <t>Модель и комплектация а/м</t>
  </si>
  <si>
    <t>Макс.полез. мощность (нетто)*</t>
  </si>
  <si>
    <t>1450/1530</t>
  </si>
  <si>
    <t>43502-6023-66(D5)</t>
  </si>
  <si>
    <t>65115-6058-48(A5)</t>
  </si>
  <si>
    <t>43502-6024-66(D5)</t>
  </si>
  <si>
    <t>5350-6017-66(D5)</t>
  </si>
  <si>
    <t>65117-6010-48(A5)</t>
  </si>
  <si>
    <t>65117-6052-48(A5)</t>
  </si>
  <si>
    <t>65116-6020-48(A5)</t>
  </si>
  <si>
    <t>65116-6912-48(A5)</t>
  </si>
  <si>
    <t>53605-6010-48(A5)</t>
  </si>
  <si>
    <t>65115-6059-48(A5)</t>
  </si>
  <si>
    <t>6520-6014-49(B5)</t>
  </si>
  <si>
    <t>65116-7010-48(A5)</t>
  </si>
  <si>
    <t>43118-6012-48(A5)</t>
  </si>
  <si>
    <t>*КОМ- коробка отбора мощности</t>
  </si>
  <si>
    <t>6520-26012-53</t>
  </si>
  <si>
    <t>на КАМАЗ 65117-6052-48(А5)</t>
  </si>
  <si>
    <t>на КАМАЗ 4308</t>
  </si>
  <si>
    <t>65115-7058-48(A5)</t>
  </si>
  <si>
    <t>Установка ДЗК 43118 на автомобили КАМАЗ 43118</t>
  </si>
  <si>
    <t>53605-6011-48(A5)</t>
  </si>
  <si>
    <t>43118-23027-50</t>
  </si>
  <si>
    <t>6520-26041-53</t>
  </si>
  <si>
    <t>43118-23011-50</t>
  </si>
  <si>
    <t>6520-7915-49(B5)</t>
  </si>
  <si>
    <t>6520-3026012-53</t>
  </si>
  <si>
    <t>6520-3026041-53</t>
  </si>
  <si>
    <t>Боковая защита с установкой</t>
  </si>
  <si>
    <t>Доплата за установку среднего сиденья</t>
  </si>
  <si>
    <t>65115-606058-48(A5)</t>
  </si>
  <si>
    <t xml:space="preserve">Установка КОМ с гидронасосом </t>
  </si>
  <si>
    <t>Доплата за индивидуальный цвет окраски кабины автомобилей поколения К-3, кроме базовых цветов: защитный, вишневый, оранжевый, зеленый, желтый, синий, белый, красный (кроме бортовых а/м) в т.ч.:</t>
  </si>
  <si>
    <t>*Максимальная полезная мощность (нетто), указываемая в ОТТС, ОТШ и ПТС</t>
  </si>
  <si>
    <t>65117-7010-56(5H)</t>
  </si>
  <si>
    <t xml:space="preserve">Установка тахографа российского/европейского стандарта с блоком СКЗИ </t>
  </si>
  <si>
    <t>43118-73092-50</t>
  </si>
  <si>
    <t>43118-73094-50</t>
  </si>
  <si>
    <t>43502-4036-66(D5)</t>
  </si>
  <si>
    <t>43502-3036-66(D5)</t>
  </si>
  <si>
    <t>5350-3054-66(D5)</t>
  </si>
  <si>
    <t>5350-4014-66(D5)</t>
  </si>
  <si>
    <t>53605-3950-48(A5)</t>
  </si>
  <si>
    <t>53605-773950-48(A5)</t>
  </si>
  <si>
    <t>53605-3952-48(A5)</t>
  </si>
  <si>
    <t>65115-3052-48(A5)</t>
  </si>
  <si>
    <t>65115-3081-48(A5)</t>
  </si>
  <si>
    <t>65115-3082-48(A5)</t>
  </si>
  <si>
    <t>65115-3094-48(A5)</t>
  </si>
  <si>
    <t>65115-3968-48(A5)</t>
  </si>
  <si>
    <t>65115-3971-48(A5)</t>
  </si>
  <si>
    <t>65117-3010-48(A5)</t>
  </si>
  <si>
    <t>6520-3035-48(A5)</t>
  </si>
  <si>
    <t>6540-3911-48(A5)</t>
  </si>
  <si>
    <t>43502-3038-66(D5)</t>
  </si>
  <si>
    <t>43265-3035-66(D5)</t>
  </si>
  <si>
    <t>53605-3951-48(A5)</t>
  </si>
  <si>
    <t>53605-3954-48(A5)</t>
  </si>
  <si>
    <t>65115-3932-48(A5)</t>
  </si>
  <si>
    <t>65115-3962-48(A5)</t>
  </si>
  <si>
    <t>65115-3964-48(A5)</t>
  </si>
  <si>
    <t>65117-3020-48(A5)</t>
  </si>
  <si>
    <t>6520-4910-49(B5)</t>
  </si>
  <si>
    <t>6520-3020-49(B5)</t>
  </si>
  <si>
    <t>65201-3010-49(B5)</t>
  </si>
  <si>
    <t>65201-3950-49(B5)</t>
  </si>
  <si>
    <t>43118-23973-50</t>
  </si>
  <si>
    <t>53504-76020-50</t>
  </si>
  <si>
    <t>1820TO</t>
  </si>
  <si>
    <t>1310TO</t>
  </si>
  <si>
    <t>6520-23072-53</t>
  </si>
  <si>
    <t>1825ТО</t>
  </si>
  <si>
    <t>1315TO</t>
  </si>
  <si>
    <t>43118-3971-48(A5)</t>
  </si>
  <si>
    <t>65117-7010-48(A5)</t>
  </si>
  <si>
    <t>43253-2010-69(G5)</t>
  </si>
  <si>
    <t>6522-26011-53</t>
  </si>
  <si>
    <t>65222-26012-53</t>
  </si>
  <si>
    <t>65221-26020-53</t>
  </si>
  <si>
    <t>1530/1610</t>
  </si>
  <si>
    <t>43118-23088-50</t>
  </si>
  <si>
    <t>43118-23090-50</t>
  </si>
  <si>
    <t>1310ТО</t>
  </si>
  <si>
    <t>43255-8010-69(G5)</t>
  </si>
  <si>
    <t>65222-23012-53</t>
  </si>
  <si>
    <t>1820ТО</t>
  </si>
  <si>
    <t>63501-23025-52</t>
  </si>
  <si>
    <t>8х8</t>
  </si>
  <si>
    <t>43255-2010-69(G5)</t>
  </si>
  <si>
    <t>45141-20011-50</t>
  </si>
  <si>
    <t>6560-23960-53</t>
  </si>
  <si>
    <t>65225-26014-53</t>
  </si>
  <si>
    <t>6520-7080-49(B5)</t>
  </si>
  <si>
    <t>65201-7080-49(B5)</t>
  </si>
  <si>
    <t>65115-4081-56(5H)</t>
  </si>
  <si>
    <t>45141-20014-50</t>
  </si>
  <si>
    <t>65117-4010-48(A5)</t>
  </si>
  <si>
    <t>43253-8010-69(G5)</t>
  </si>
  <si>
    <t>6522-23010-53</t>
  </si>
  <si>
    <t>6522-23011-53</t>
  </si>
  <si>
    <t>6522-5026011-53</t>
  </si>
  <si>
    <t>65221-526020-53</t>
  </si>
  <si>
    <t>53605-4950-56(5H)</t>
  </si>
  <si>
    <t>6520-4035-56(5H)</t>
  </si>
  <si>
    <t>43118-3027-48(A5)</t>
  </si>
  <si>
    <t>65116-7010-56(5H)</t>
  </si>
  <si>
    <t>65115-4052-56(5H)</t>
  </si>
  <si>
    <t>65115-4094-56(5H)</t>
  </si>
  <si>
    <t>45143-6012-48(A5)</t>
  </si>
  <si>
    <t>45143-306012-48(A5)</t>
  </si>
  <si>
    <t>45143-7012-56(5H)</t>
  </si>
  <si>
    <t>45143-507012-56(5H)</t>
  </si>
  <si>
    <t xml:space="preserve">Генеральный директор ПАО "КАМАЗ" </t>
  </si>
  <si>
    <t>"____"__________________20____г.</t>
  </si>
  <si>
    <t xml:space="preserve">Прейскурант на автомобили КАМАЗ </t>
  </si>
  <si>
    <t>С.А. Когогин</t>
  </si>
  <si>
    <t>45141-011-48(A5)</t>
  </si>
  <si>
    <t>45141-014-48(A5)</t>
  </si>
  <si>
    <t>65116-6010-48(A5)</t>
  </si>
  <si>
    <t>43118-3011-48(A5)</t>
  </si>
  <si>
    <t>43118-2095-48</t>
  </si>
  <si>
    <t>53504-26013-50</t>
  </si>
  <si>
    <t>350+210</t>
  </si>
  <si>
    <t>4308-4014-69(G5)</t>
  </si>
  <si>
    <t>1810ТО</t>
  </si>
  <si>
    <t>Доплата за индивидуальный цвет окраски кабины а.м.54901, кроме базового цвета - белый:</t>
  </si>
  <si>
    <t>6520-4980-49(B5)</t>
  </si>
  <si>
    <t>65201-4980-49(B5)</t>
  </si>
  <si>
    <t>65117-104020-49(B5)</t>
  </si>
  <si>
    <t>Директор департамента маркетинга</t>
  </si>
  <si>
    <t>1200/1275</t>
  </si>
  <si>
    <t>Срок действия с 01.01.2026</t>
  </si>
  <si>
    <t>65221-26021-53</t>
  </si>
  <si>
    <t>45143-7015-56(5H)</t>
  </si>
  <si>
    <t>65115-7059-48(A5)</t>
  </si>
  <si>
    <t>4308-4084-69(G5)</t>
  </si>
  <si>
    <t>4308-4064-69(G5)</t>
  </si>
  <si>
    <t>А.В. Мигаль</t>
  </si>
  <si>
    <t>Согласовано:</t>
  </si>
  <si>
    <t>Заместитель генерального директора ПАО "КАМАЗ" по продажам и сервису</t>
  </si>
  <si>
    <t>А.В. Сарайкин</t>
  </si>
  <si>
    <t>Генеральный директор АО "ТФК "КАМАЗ"</t>
  </si>
  <si>
    <t>А.М. Кожевников</t>
  </si>
  <si>
    <t>Б.М. Модестов</t>
  </si>
  <si>
    <t>с НДС 22%</t>
  </si>
  <si>
    <t>(автотехника поколения К3 в дизельном исполнении)</t>
  </si>
  <si>
    <t>МКБ, дв. КАМАЗ 667.511-300, КОМ с насосом</t>
  </si>
  <si>
    <t>МКБ, дв. КАМАЗ 667.510-310, КОМ с насосом, Р-2, кондиционер</t>
  </si>
  <si>
    <t>МКБ, дв. КАМАЗ 667.511-300</t>
  </si>
  <si>
    <t>МКБ, дв. КАМАЗ 667.511-300, КОМ с фланцем</t>
  </si>
  <si>
    <t>МКБ, дв. КАМАЗ 667.511-300, КОМ с насосом, выхлоп вверх</t>
  </si>
  <si>
    <t>МКБ, дв. КАМАЗ 667.511-300, КОМ FH 9767, выхлоп вверх</t>
  </si>
  <si>
    <t>МКБ, МОБ, дв. КАМАЗ 689.510-400,  ДЗК, КОМ FH 9783, Р-2, кондиционер, пневмоподв. каб.</t>
  </si>
  <si>
    <t>МКБ, МОБ, дв. КАМАЗ 689.510-400,  ДЗК, КОМ c насосом, боковая зашита, тахограф с СКЗИ, пневмоподв. каб.</t>
  </si>
  <si>
    <t>МКБ, МОБ, дв. КАМАЗ 667.511-300, ДЗК, боковая защита, пневмоподв. каб.</t>
  </si>
  <si>
    <t>МКБ, МОБ, дв. КАМАЗ 667.510-310, ДЗК, боковая защита, Р-2, кондиционер, пневмоподв. каб.</t>
  </si>
  <si>
    <t>МКБ, МОБ, дв. КАМАЗ-740.735-400, КОМ c насосом, ДЗК, боковая защита, тахограф с СКЗИ</t>
  </si>
  <si>
    <t>МКБ, МОБ, дв. КАМАЗ 689.510-400, ДЗК, боковая защита, КОМ c насосом, тахограф с СКЗИ, пневмоподв. каб.</t>
  </si>
  <si>
    <t>МКБ, МОБ, дв. КАМАЗ 689.510-400, ДЗК, КОМ FH 9783, пневмоподв. каб.</t>
  </si>
  <si>
    <t>МКБ, МОБ, дв. КАМАЗ-740.735-400, РК КАМАЗ-6522, выхлоп с обогревом платформы, боковая защита, тахограф с СКЗИ</t>
  </si>
  <si>
    <t>МКБ, МОБ, дв. КАМАЗ-740.735-400, КОМ c насосом, отопитель кабины, кондиционер, ДЗК, тахограф с СКЗИ, РК КАМАЗ-6522</t>
  </si>
  <si>
    <t>МКБ, МОБ, дв. КАМАЗ-740.735-400, отопитель кабины, РК КАМАЗ 631</t>
  </si>
  <si>
    <t>зад. разгрузка, МКБ, дв. КАМАЗ 667.511-300, ДЗК, боковая защита, тахограф с СКЗИ</t>
  </si>
  <si>
    <t>зад.разгрузка, прямоуг.сеч, МКБ, МОБ, дв. КАМАЗ-740.735-400, обогрев платф., ДЗК,  боковая защита, тахограф с СКЗИ</t>
  </si>
  <si>
    <t>зад.разгрузка, прямоуг.сеч, МКБ, МОБ, дв. КАМАЗ 689.510-400, боковая защита, тахограф с СКЗИ, пневмоподв. каб., ДЗК</t>
  </si>
  <si>
    <t>зад.разгрузка, прямоуг.сеч, МКБ, МОБ, дв. КАМАЗ-740.735-400, обогрев платф., ДЗК, боковая защита, тахограф с СКЗИ</t>
  </si>
  <si>
    <t>зад.разгрузка, прямоуг.сеч, МКБ, МОБ, дв. КАМАЗ-740.735-400, обогрев платф. боковая защита, ДЗК, тахограф с СКЗИ, исп. "ЮГ"**</t>
  </si>
  <si>
    <t>зад.разгрузка, прямоуг.сеч, МКБ, МОБ, дв. КАМАЗ 689.510-400, КОМ FH 9783, ДЗК, боковая защита, тахограф с СКЗИ, Р-2, пневмоподв. каб.</t>
  </si>
  <si>
    <t>зад.разгрузка, прямоуг.сеч, МКБ, МОБ, дв. КАМАЗ 689.510-400, боковая защита, тахограф с СКЗИ, Р-2, обогрев платф., вед. мосты 16т, кондиционер, отопитель каб., ДЗК, полог</t>
  </si>
  <si>
    <t>зад.разгрузка, прямоуг.сеч, МКБ, МОБ, дв. КАМАЗ 689.510-400, ДЗК, боковая защита, тахограф с СКЗИ, Р-2, обогрев платф., вед. мосты 16т, кондиционер, отопитель каб., полог</t>
  </si>
  <si>
    <t>зад.разгрузка, обогрев платф, МКБ, МОБ, дв. КАМАЗ-740.735-400, РК КАМАЗ-6522, ДЗК боковая защита, тахограф с СКЗИ</t>
  </si>
  <si>
    <t>зад.разгрузка, обогрев платф, МКБ, МОБ, дв. КАМАЗ-740.735-400, РК КАМАЗ-6522, ДЗК боковая защита, тахограф с СКЗИ, исп. "ЮГ"**</t>
  </si>
  <si>
    <t>зад.разгрузка, обогрев платф, МКБ, МОБ, дв. КАМАЗ-740.735-400, РК КАМАЗ-6522, отопитель кабины, кондиционер,  ДЗК, тахограф с СКЗИ</t>
  </si>
  <si>
    <t>МКБ, МОБ, дв. КАМАЗ 667.512-285, Р-2, кондиционер, РК 621, тахограф с СКЗИ</t>
  </si>
  <si>
    <t>МКБ, МОБ, дв. КАМАЗ 667.512-285 тахограф с СКЗИ, РК 65111</t>
  </si>
  <si>
    <t>МКБ, МОБ, дв. КАМАЗ 667.512-285, ДЗК, РК 65111</t>
  </si>
  <si>
    <t>МКБ, МОБ, дв. КАМАЗ 667.512-285, тахограф с СКЗИ, РК 65111</t>
  </si>
  <si>
    <t>МКБ, МОБ, дв. КАМАЗ 667.512-285, кондиционер, РК 621, Р-2</t>
  </si>
  <si>
    <t>МКБ, МОБ, дв. КАМАЗ 667.511-300, технологическое ДЗК, РК 65111</t>
  </si>
  <si>
    <t>МКБ, МОБ, дв. КАМАЗ 740.705-300, РК 65111</t>
  </si>
  <si>
    <t>МКБ, МОБ, дв. КАМАЗ 667.511-300, ДЗК, РК 65111</t>
  </si>
  <si>
    <t>МКБ, МОБ, дв. КАМАЗ 740.705-300, ДЗК, РК 65111</t>
  </si>
  <si>
    <t>МКБ, МОБ, дв. КАМАЗ 740.705-300, ДЗК тахограф с СКЗИ, РК 65111</t>
  </si>
  <si>
    <t>МКБ, МОБ, дв. КАМАЗ 667.511-300, ДЗК РК 65111</t>
  </si>
  <si>
    <t>МКБ, МОБ, дв. 740.725-360, выхлоп вверх, ДЗК, РК 65111</t>
  </si>
  <si>
    <t>МКБ, МОБ, дв. КАМАЗ 667.512-285, тент, каркас, лебедка ДЗК,  тахограф с СКЗИ, РК 65111</t>
  </si>
  <si>
    <t>МКБ, МОБ, дв. КАМАЗ 667.512-285, тент, каркас ДЗК, тахограф с СКЗИ, РК 65111</t>
  </si>
  <si>
    <t>МКБ, МОБ, дв. КАМАЗ 740.705-300, ДЗК технологическое, тахограф с СКЗИ, РК 65111</t>
  </si>
  <si>
    <t>МКБ, МОБ, дв. КАМАЗ 740.705-300, ДЗК, выхлоп вверх, защитный кожух ТБ, проблесковые маяки, тахограф с СКЗИ, РК 65111</t>
  </si>
  <si>
    <t>МКБ, МОБ, дв. КАМАЗ 667.511-300, ДЗК, тахограф с СКЗИ</t>
  </si>
  <si>
    <t>МКБ, МОБ, дв. КАМАЗ 667.511-300, ДЗК кондиционер, тахограф с СКЗИ, Р-2</t>
  </si>
  <si>
    <t>МКБ, МОБ, дв. КАМАЗ 667.510-310, ДЗК, кондиционер, тахограф с СКЗИ, Р-2</t>
  </si>
  <si>
    <t>МКБ, МОБ, дв. КАМАЗ 667.511-300, ДЗК, зад. вед. мосты на пневм. подвеске, отопитель кабины, тахограф с СКЗИ</t>
  </si>
  <si>
    <t>МКБ, МОБ, дв. КАМАЗ 667.511-300, выхлоп вверх, защ. кожух ТБ, ДЗК, тахограф с СКЗИ</t>
  </si>
  <si>
    <t>МКБ, МОБ, дв. КАМАЗ-740.735-400, РК КАМАЗ-6522, диаметр шкворня 3,5" пневмоподв. каб., тахограф с СКЗИ</t>
  </si>
  <si>
    <t>МКБ,  дв. КАМАЗ 667.513-250, Р-2, ДЗК, тахограф с СКЗИ, кондиционер</t>
  </si>
  <si>
    <t>МКБ, дв. КАМАЗ 667.513-250,  ДЗК, нижний пояс Р-2</t>
  </si>
  <si>
    <t>МКБ, дв. КАМАЗ 667.513-250, КОМ с насосом, ДЗК, боковая защита, тахограф с СКЗИ, нижний пояс Р-2</t>
  </si>
  <si>
    <t>МКБ, МОБ, дв. КАМАЗ 667.511-300, ДЗК тахограф с СКЗИ, боковая защита</t>
  </si>
  <si>
    <t>МКБ, МОБ, дв. КАМАЗ 667.510-310, ДЗК, Р-2, кондиционер, боковая защита, тахограф с СКЗИ</t>
  </si>
  <si>
    <t>МКБ, МОБ, дв. КАМАЗ 667.511-300, ДЗК</t>
  </si>
  <si>
    <t>МКБ, МОБ, дв. КАМАЗ 667.511-300,  ДЗК</t>
  </si>
  <si>
    <t>МКБ, МОБ, дв. КАМАЗ 667.510-310,  ДЗК, Р-2, кондиционер</t>
  </si>
  <si>
    <t>МКБ, МОБ, дв. КАМАЗ 667.511-300,  ДЗК, тахограф с СКЗИ</t>
  </si>
  <si>
    <t>МКБ, МОБ, дв. КАМАЗ 667.511-300,  ДЗК, тахограф с СКЗИ, боковая защита</t>
  </si>
  <si>
    <t>МКБ, МОБ, дв. КАМАЗ 667.510-310,  ДЗК, Р-2, кондиционер, боковая защита, тахограф с СКЗИ</t>
  </si>
  <si>
    <t>МКБ, МОБ, дв. КАМАЗ 667.511-300, ДЗК, боковая защита</t>
  </si>
  <si>
    <t>МКБ, МОБ, дв. КАМАЗ 667.511-300,  КОМ с насосом, выхл.вверх, защ.кожух ТБ, ДЗК, тахограф с СКЗИ, боковая защита</t>
  </si>
  <si>
    <t>МКБ, МОБ, дв. КАМАЗ 667.511-300,  КОМ ДЗК</t>
  </si>
  <si>
    <t>МКБ, МОБ, дв. КАМАЗ 667.511-300,  КОМ FH 9767, ДЗК, выхлоп вверх</t>
  </si>
  <si>
    <t>МКБ, МОБ, дв. КАМАЗ 667.511-300,  ДЗК, боковая защита, тахограф с СКЗИ</t>
  </si>
  <si>
    <t>МКБ, МОБ, дв. КАМАЗ 667.511-300,  ДЗК, Р-2, кондицинер боковая защита, тахограф с СКЗИ</t>
  </si>
  <si>
    <t>МКБ, МОБ, дв. КАМАЗ 667.511-300,  ДЗК, боковая защита, пер. и зад. подвески пневмат-ие, тахограф с СКЗИ</t>
  </si>
  <si>
    <t>МКБ, МОБ, дв. КАМАЗ 667.511-300,  КОМ, ДЗК</t>
  </si>
  <si>
    <t>МКБ, МОБ, дв. КАМАЗ 667.511-300, тент, каркас, Р-2, кондиционер ДЗК, боковая защита, тахограф с СКЗИ</t>
  </si>
  <si>
    <t>МКБ, МОБ, дв. КАМАЗ 667.510-310, тент, каркас, Р-2, кондиционер ДЗК, боковая защита, тахограф с СКЗИ</t>
  </si>
  <si>
    <t>зад.разгрузка, овал.сеч., МКБ, дв. КАМАЗ 667.513-250, нижний пояс Р-2, полог, боковая защита, ДЗК, тахограф с СКЗИ</t>
  </si>
  <si>
    <t>зад.разгрузка, МКБ, МОБ, дв. КАМАЗ 667.511-300, ДЗК, на ш.43118-3019-48 тахограф с СКЗИ, РК 65111</t>
  </si>
  <si>
    <t>зад.разгрузка, сматываемый на вал полог, лестница, МКБ, МОБ, дв. КАМАЗ 667.511-300, ДЗК, на ш.43118-3019-48 тахограф с СКЗИ, РК 65111</t>
  </si>
  <si>
    <t>зад.разгрузка, обогрев платф., МКБ, МОБ, дв. КАМАЗ 740.705-300, ДЗК, на ш.43118-23019-50 тахограф с СКЗИ, РК 65111</t>
  </si>
  <si>
    <t>зад.разгрузка, обогрев платф., сматываемый на вал полог, лестница, МКБ, МОБ, дв. КАМАЗ 740.705-300, ДЗК, на ш.43118-23019-50 тахограф с СКЗИ, РК 65111</t>
  </si>
  <si>
    <t>бок.разгрузка, надст.борта, МКБ, МОБ, дв. КАМАЗ 667.511-300, ДЗК, на ш.65115-3063-48(А5), боковая защита, тахограф с СКЗИ</t>
  </si>
  <si>
    <t>бок.разгрузка, надст.борта, МКБ, МОБ, дв. КАМАЗ 667.510-310, ДЗК, на ш.65115-4063-56(H5), Р-2, кондиционер, боковая защита, тахограф с СКЗИ</t>
  </si>
  <si>
    <t>бок.разгрузка, надст.борта, МКБ, МОБ, дв. КАМАЗ 667.511-300, ДЗК, на ш.65115-3063-48(А5), боковая защита, тахограф с СКЗИ, исп. "ЮГ"**</t>
  </si>
  <si>
    <t>бок.разгрузка, надст.борта, МКБ, МОБ, дв. КАМАЗ 667.510-310, КОМ под насос, ДЗК, на ш.65115-4063-56(5Н), Р-2, кондиционер, боковая защита, тахограф с СКЗИ, 2 аудиоколонки, исп. "ЮГ"**</t>
  </si>
  <si>
    <t>зад.разгрузка, ковш.типа, МКБ, МОБ, дв. КАМАЗ 667.511-300, ДЗК, боковая защита, тахограф с СКЗИ</t>
  </si>
  <si>
    <t>зад.разгрузка, ковш.типа, МКБ, МОБ, дв. КАМАЗ 667.511-300, ДЗК, боковая защита, тахограф с СКЗИ, исп. "ЮГ"**</t>
  </si>
  <si>
    <t>зад.разгрузка, ковш.типа, МКБ, МОБ, дв. КАМАЗ 667.511-300, Р-2, ДЗК, кондиционер, боковая защита, тахограф с СКЗИ</t>
  </si>
  <si>
    <t>3-х ст.разгрузка, МКБ, МОБ, дв. КАМАЗ 667.511-300, ДЗК, боковая защита, тахограф с СКЗИ</t>
  </si>
  <si>
    <t>МКБ, МОБ, дв. КАМАЗ 689.510-400, ДЗК, тахограф  с СКЗИ, Р-2, боковая защита, кондиционер, отопитель кабины, задняя подвеска пнематическая</t>
  </si>
  <si>
    <t>МКБ, МОБ,  дв. КАМАЗ 667.512-285, тент, каркас ДЗК, тахограф с СКЗИ, РК 65111</t>
  </si>
  <si>
    <t>МКБ, МОБ, дв. КАМАЗ-740.735-400, РК КАМАЗ-6522, КОМ c  насосом, ДЗК, диаметр шкворня 2", тахограф с СКЗИ</t>
  </si>
  <si>
    <t>МКБ, МОБ, дв. КАМАЗ-740.735-400, РК КАМАЗ-6522, КОМ c  насосом, ДЗК, диаметр шкворня 2", тахограф с СКЗИ, исп. "ЮГ"**</t>
  </si>
  <si>
    <t>МКБ, МОБ, дв. КАМАЗ 689.510-400 с отбором мощности, боковая защита, Р-2, вед. мосты 16т, кондиционер, отопитель каб.</t>
  </si>
  <si>
    <t>МКБ, МОБ, дв. КАМАЗ 667.511-300, тент, каркас, ДЗК, тахограф с СКЗИ, РК 65111</t>
  </si>
  <si>
    <t>МКБ, дв. КАМАЗ 667.513-250 тент, каркас, ДЗК, боковая защита, нижний пояс Р-2, тахограф с СКЗИ</t>
  </si>
  <si>
    <t>МКБ, МОБ, дв. КАМАЗ 667.511-300, тент, каркас, ДЗК, боковая защита,  тахограф с СКЗИ</t>
  </si>
  <si>
    <t>МКБ, МОБ, дв. КАМАЗ-740.735-400, РК КАМАЗ-6522, боковая защита, тахограф с СКЗИ</t>
  </si>
  <si>
    <t>МКБ, дв. КАМАЗ 667.513-250, ДЗК, задняя пневмоподвеска, тахограф с СКЗИ, Р-2, кондиционер</t>
  </si>
  <si>
    <t>МКБ, МОБ, дв. КАМАЗ 667.511-300, тент, каркас ДЗК, боковая защита, тахограф с СКЗИ</t>
  </si>
  <si>
    <t>2х стороння разгрузка, полог, глухой задний борт, МКБ, МОБ, дв. КАМАЗ 667.511-300 (Е-5), ДЗК, на ш.65115-3063-48(А5), боковая защита, тахограф с СКЗИ</t>
  </si>
  <si>
    <t>бок.разгрузка, полог, МКБ, МОБ, дв. КАМАЗ 667.510-310 (Е-5), ДЗК, на ш.65115-4063-56(H5), Р-2, кондиционер, боковая защита, тахограф с СКЗИ</t>
  </si>
  <si>
    <t>3-х ст.разгрузка, МКБ, МОБ, дв. КАМАЗ 667.511-300 (Е-5), Р-2, ДЗК, боковая защита, тахограф с СКЗИ</t>
  </si>
  <si>
    <t>Директор по экономике -Директор центра экономики</t>
  </si>
  <si>
    <t>**Исп. "ЮГ" включает в себя аудиосистему + 2 аудиоколонки, защитную сетку на приборы светотехники (задние, головные, ПТФ), напольные коврики резиновые, автономный воздушный отопитель, накладной кондиционер 3,5 кВТ.</t>
  </si>
  <si>
    <t>45143-6015-48(A5)</t>
  </si>
  <si>
    <t>МКБ, дв. КАМАЗ 667.513-250, ЗК, задняя рессорная подвеска, тахограф с СКЗИ, Р-2, кондиционер</t>
  </si>
  <si>
    <t>МКБ, МОБ, дв. КАМАЗ 667.512-285, лебедка, РК 65111</t>
  </si>
  <si>
    <t>МКБ, МОБ, дв. КАМАЗ-740.735-400 (E-5), РК КАМАЗ-6522, КОМ c  насосом, ДЗК, диаметр шкворня 3,5", тахограф с СКЗИ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</si>
</sst>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);[Red]\(#,##0\)"/>
    <numFmt numFmtId="165" formatCode="#,##0.00_);[Red]\(#,##0.00\)"/>
    <numFmt numFmtId="166" formatCode="0.0"/>
    <numFmt numFmtId="167" formatCode="0.000"/>
    <numFmt numFmtId="168" formatCode="_-* #,##0.00\ _р_у_б_-;\-* #,##0.00\ _р_у_б_-;_-* &quot;-&quot;??\ _р_у_б_-;_-@_-"/>
    <numFmt numFmtId="170" formatCode="#,##0;[Red]#,##0"/>
    <numFmt numFmtId="171" formatCode="[$-419]mmmm\ yyyy;@"/>
  </numFmts>
  <fonts count="61">
    <font>
      <sz val="10"/>
      <name val="MS Sans Serif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b/>
      <sz val="14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0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9"/>
      <name val="Arial"/>
      <family val="2"/>
      <charset val="204"/>
    </font>
    <font>
      <b/>
      <sz val="12"/>
      <color indexed="8"/>
      <name val="Arial"/>
      <family val="2"/>
      <charset val="204"/>
    </font>
    <font>
      <sz val="2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rgb="FF7F7F7F"/>
      <name val="Arial"/>
      <family val="2"/>
    </font>
    <font>
      <b/>
      <sz val="11"/>
      <name val="Times New Roman"/>
      <family val="1"/>
      <charset val="204"/>
    </font>
    <font>
      <sz val="11"/>
      <name val="MS Sans Serif"/>
      <charset val="204"/>
    </font>
    <font>
      <sz val="16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i/>
      <sz val="16"/>
      <name val="Times New Roman Cyr"/>
      <charset val="204"/>
    </font>
    <font>
      <u/>
      <sz val="10"/>
      <name val="Times New Roman"/>
      <family val="1"/>
      <charset val="204"/>
    </font>
    <font>
      <b/>
      <sz val="16"/>
      <name val="Times New Roman Cyr"/>
      <charset val="204"/>
    </font>
    <font>
      <b/>
      <u/>
      <sz val="16"/>
      <name val="Times New Roman Cyr"/>
      <charset val="204"/>
    </font>
    <font>
      <sz val="12"/>
      <color indexed="12"/>
      <name val="Times New Roman Cyr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99"/>
      </patternFill>
    </fill>
    <fill>
      <patternFill patternType="solid">
        <fgColor rgb="FFFCFEE6"/>
        <bgColor rgb="FFFFFFCC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dashDotDot">
        <color indexed="64"/>
      </left>
      <right/>
      <top/>
      <bottom/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dashDotDot">
        <color indexed="64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dashDotDot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0">
    <xf numFmtId="0" fontId="0" fillId="0" borderId="0"/>
    <xf numFmtId="4" fontId="34" fillId="4" borderId="1" applyNumberFormat="0" applyProtection="0">
      <alignment vertical="center"/>
    </xf>
    <xf numFmtId="4" fontId="34" fillId="4" borderId="1" applyNumberFormat="0" applyProtection="0">
      <alignment vertical="center"/>
    </xf>
    <xf numFmtId="4" fontId="34" fillId="5" borderId="1" applyNumberFormat="0" applyProtection="0">
      <alignment vertical="center"/>
    </xf>
    <xf numFmtId="4" fontId="40" fillId="5" borderId="2" applyNumberFormat="0" applyProtection="0">
      <alignment vertical="center"/>
    </xf>
    <xf numFmtId="4" fontId="34" fillId="4" borderId="1" applyNumberFormat="0" applyProtection="0">
      <alignment horizontal="left" vertical="center" indent="1"/>
    </xf>
    <xf numFmtId="4" fontId="34" fillId="4" borderId="1" applyNumberFormat="0" applyProtection="0">
      <alignment horizontal="left" vertical="center" indent="1"/>
    </xf>
    <xf numFmtId="4" fontId="34" fillId="5" borderId="1" applyNumberFormat="0" applyProtection="0">
      <alignment horizontal="left" vertical="center" indent="1"/>
    </xf>
    <xf numFmtId="0" fontId="17" fillId="4" borderId="2" applyNumberFormat="0" applyProtection="0">
      <alignment horizontal="left" vertical="top" indent="1"/>
    </xf>
    <xf numFmtId="0" fontId="17" fillId="29" borderId="1" applyNumberFormat="0" applyProtection="0">
      <alignment horizontal="left" vertical="top" indent="1"/>
    </xf>
    <xf numFmtId="4" fontId="34" fillId="0" borderId="1" applyNumberFormat="0" applyProtection="0">
      <alignment horizontal="left" vertical="center" wrapText="1" indent="1"/>
    </xf>
    <xf numFmtId="4" fontId="34" fillId="0" borderId="1" applyNumberFormat="0" applyProtection="0">
      <alignment horizontal="left" vertical="center" wrapText="1" indent="1"/>
    </xf>
    <xf numFmtId="4" fontId="34" fillId="0" borderId="1" applyNumberFormat="0" applyProtection="0">
      <alignment horizontal="center" vertical="center" wrapText="1"/>
    </xf>
    <xf numFmtId="4" fontId="35" fillId="6" borderId="2" applyNumberFormat="0" applyProtection="0">
      <alignment horizontal="right" vertical="center"/>
    </xf>
    <xf numFmtId="4" fontId="35" fillId="7" borderId="2" applyNumberFormat="0" applyProtection="0">
      <alignment horizontal="right" vertical="center"/>
    </xf>
    <xf numFmtId="4" fontId="35" fillId="8" borderId="2" applyNumberFormat="0" applyProtection="0">
      <alignment horizontal="right" vertical="center"/>
    </xf>
    <xf numFmtId="4" fontId="35" fillId="9" borderId="2" applyNumberFormat="0" applyProtection="0">
      <alignment horizontal="right" vertical="center"/>
    </xf>
    <xf numFmtId="4" fontId="35" fillId="10" borderId="2" applyNumberFormat="0" applyProtection="0">
      <alignment horizontal="right" vertical="center"/>
    </xf>
    <xf numFmtId="4" fontId="35" fillId="11" borderId="2" applyNumberFormat="0" applyProtection="0">
      <alignment horizontal="right" vertical="center"/>
    </xf>
    <xf numFmtId="4" fontId="35" fillId="12" borderId="2" applyNumberFormat="0" applyProtection="0">
      <alignment horizontal="right" vertical="center"/>
    </xf>
    <xf numFmtId="4" fontId="35" fillId="13" borderId="2" applyNumberFormat="0" applyProtection="0">
      <alignment horizontal="right" vertical="center"/>
    </xf>
    <xf numFmtId="4" fontId="35" fillId="14" borderId="2" applyNumberFormat="0" applyProtection="0">
      <alignment horizontal="right" vertical="center"/>
    </xf>
    <xf numFmtId="4" fontId="34" fillId="15" borderId="3" applyNumberFormat="0" applyProtection="0">
      <alignment horizontal="left" vertical="center" indent="1"/>
    </xf>
    <xf numFmtId="4" fontId="35" fillId="16" borderId="4" applyNumberFormat="0" applyProtection="0">
      <alignment horizontal="left" vertical="center" indent="1"/>
    </xf>
    <xf numFmtId="4" fontId="37" fillId="17" borderId="5" applyNumberFormat="0" applyProtection="0">
      <alignment horizontal="left" vertical="center" indent="1"/>
    </xf>
    <xf numFmtId="4" fontId="35" fillId="18" borderId="2" applyNumberFormat="0" applyProtection="0">
      <alignment horizontal="right" vertical="center"/>
    </xf>
    <xf numFmtId="4" fontId="35" fillId="15" borderId="5" applyNumberFormat="0" applyProtection="0">
      <alignment horizontal="left" vertical="center" indent="1"/>
    </xf>
    <xf numFmtId="4" fontId="35" fillId="18" borderId="5" applyNumberFormat="0" applyProtection="0">
      <alignment horizontal="left" vertical="center" indent="1"/>
    </xf>
    <xf numFmtId="0" fontId="16" fillId="0" borderId="1" applyNumberFormat="0" applyProtection="0">
      <alignment horizontal="left" vertical="center" indent="1"/>
    </xf>
    <xf numFmtId="0" fontId="16" fillId="0" borderId="1" applyNumberFormat="0" applyProtection="0">
      <alignment horizontal="left" vertical="center" indent="1"/>
    </xf>
    <xf numFmtId="0" fontId="16" fillId="0" borderId="2" applyNumberFormat="0" applyProtection="0">
      <alignment horizontal="left" vertical="center" indent="1"/>
    </xf>
    <xf numFmtId="0" fontId="16" fillId="0" borderId="1" applyNumberFormat="0" applyProtection="0">
      <alignment horizontal="left" vertical="top" wrapText="1" indent="1"/>
    </xf>
    <xf numFmtId="0" fontId="16" fillId="0" borderId="1" applyNumberFormat="0" applyProtection="0">
      <alignment horizontal="left" vertical="top" wrapText="1" indent="1"/>
    </xf>
    <xf numFmtId="0" fontId="16" fillId="19" borderId="2" applyNumberFormat="0" applyProtection="0">
      <alignment horizontal="left" vertical="top" indent="1"/>
    </xf>
    <xf numFmtId="0" fontId="16" fillId="0" borderId="1" applyNumberFormat="0" applyProtection="0">
      <alignment horizontal="left" vertical="center" indent="1"/>
    </xf>
    <xf numFmtId="0" fontId="16" fillId="0" borderId="1" applyNumberFormat="0" applyProtection="0">
      <alignment horizontal="left" vertical="center" indent="1"/>
    </xf>
    <xf numFmtId="0" fontId="16" fillId="0" borderId="2" applyNumberFormat="0" applyProtection="0">
      <alignment horizontal="left" vertical="center" indent="1"/>
    </xf>
    <xf numFmtId="0" fontId="16" fillId="20" borderId="2" applyNumberFormat="0" applyProtection="0">
      <alignment horizontal="left" vertical="top" indent="1"/>
    </xf>
    <xf numFmtId="0" fontId="16" fillId="0" borderId="1" applyNumberFormat="0" applyProtection="0">
      <alignment horizontal="left" vertical="center" indent="1"/>
    </xf>
    <xf numFmtId="0" fontId="16" fillId="0" borderId="1" applyNumberFormat="0" applyProtection="0">
      <alignment horizontal="left" vertical="center" indent="1"/>
    </xf>
    <xf numFmtId="0" fontId="16" fillId="0" borderId="2" applyNumberFormat="0" applyProtection="0">
      <alignment horizontal="left" vertical="center" indent="1"/>
    </xf>
    <xf numFmtId="0" fontId="16" fillId="2" borderId="2" applyNumberFormat="0" applyProtection="0">
      <alignment horizontal="left" vertical="top" indent="1"/>
    </xf>
    <xf numFmtId="0" fontId="16" fillId="0" borderId="1" applyNumberFormat="0" applyProtection="0">
      <alignment horizontal="left" vertical="center" indent="1"/>
    </xf>
    <xf numFmtId="0" fontId="16" fillId="0" borderId="1" applyNumberFormat="0" applyProtection="0">
      <alignment horizontal="left" vertical="center" indent="1"/>
    </xf>
    <xf numFmtId="0" fontId="16" fillId="0" borderId="2" applyNumberFormat="0" applyProtection="0">
      <alignment horizontal="left" vertical="center" indent="1"/>
    </xf>
    <xf numFmtId="0" fontId="16" fillId="21" borderId="2" applyNumberFormat="0" applyProtection="0">
      <alignment horizontal="left" vertical="top" indent="1"/>
    </xf>
    <xf numFmtId="0" fontId="16" fillId="22" borderId="1" applyNumberFormat="0">
      <protection locked="0"/>
    </xf>
    <xf numFmtId="4" fontId="18" fillId="3" borderId="2" applyNumberFormat="0" applyProtection="0">
      <alignment vertical="center"/>
    </xf>
    <xf numFmtId="4" fontId="16" fillId="0" borderId="6" applyNumberFormat="0" applyProtection="0">
      <alignment vertical="center"/>
    </xf>
    <xf numFmtId="4" fontId="18" fillId="3" borderId="2" applyNumberFormat="0" applyProtection="0">
      <alignment horizontal="left" vertical="center" indent="1"/>
    </xf>
    <xf numFmtId="0" fontId="18" fillId="3" borderId="2" applyNumberFormat="0" applyProtection="0">
      <alignment horizontal="left" vertical="top" indent="1"/>
    </xf>
    <xf numFmtId="4" fontId="35" fillId="0" borderId="1" applyNumberFormat="0" applyProtection="0">
      <alignment horizontal="right" vertical="center"/>
    </xf>
    <xf numFmtId="4" fontId="35" fillId="0" borderId="1" applyNumberFormat="0" applyProtection="0">
      <alignment horizontal="right" vertical="center"/>
    </xf>
    <xf numFmtId="4" fontId="35" fillId="0" borderId="1" applyNumberFormat="0" applyProtection="0">
      <alignment horizontal="right" vertical="center"/>
    </xf>
    <xf numFmtId="4" fontId="40" fillId="0" borderId="2" applyNumberFormat="0" applyProtection="0">
      <alignment horizontal="right" vertical="center"/>
    </xf>
    <xf numFmtId="4" fontId="35" fillId="0" borderId="1" applyNumberFormat="0" applyProtection="0">
      <alignment horizontal="left" vertical="center" indent="1"/>
    </xf>
    <xf numFmtId="4" fontId="35" fillId="0" borderId="1" applyNumberFormat="0" applyProtection="0">
      <alignment horizontal="left" vertical="center" indent="1"/>
    </xf>
    <xf numFmtId="4" fontId="35" fillId="0" borderId="1" applyNumberFormat="0" applyProtection="0">
      <alignment horizontal="left" vertical="center" indent="1"/>
    </xf>
    <xf numFmtId="0" fontId="36" fillId="0" borderId="2" applyNumberFormat="0" applyProtection="0">
      <alignment horizontal="left" vertical="top" indent="1"/>
    </xf>
    <xf numFmtId="4" fontId="38" fillId="0" borderId="5" applyNumberFormat="0" applyProtection="0">
      <alignment horizontal="center" vertical="center"/>
    </xf>
    <xf numFmtId="0" fontId="39" fillId="15" borderId="4"/>
    <xf numFmtId="4" fontId="33" fillId="0" borderId="7" applyNumberFormat="0" applyProtection="0">
      <alignment horizontal="right" vertical="center"/>
    </xf>
    <xf numFmtId="4" fontId="33" fillId="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21" fillId="24" borderId="10" applyNumberFormat="0" applyAlignment="0" applyProtection="0"/>
    <xf numFmtId="0" fontId="22" fillId="24" borderId="9" applyNumberFormat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25" borderId="15" applyNumberFormat="0" applyAlignment="0" applyProtection="0"/>
    <xf numFmtId="0" fontId="49" fillId="30" borderId="16"/>
    <xf numFmtId="0" fontId="49" fillId="31" borderId="16"/>
    <xf numFmtId="0" fontId="19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3" fillId="0" borderId="0"/>
    <xf numFmtId="0" fontId="16" fillId="0" borderId="0"/>
    <xf numFmtId="0" fontId="48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29" fillId="27" borderId="0" applyNumberFormat="0" applyBorder="0" applyAlignment="0" applyProtection="0"/>
    <xf numFmtId="0" fontId="50" fillId="0" borderId="0" applyNumberFormat="0" applyFill="0" applyBorder="0" applyAlignment="0" applyProtection="0"/>
    <xf numFmtId="0" fontId="16" fillId="26" borderId="17" applyNumberFormat="0" applyFont="0" applyAlignment="0" applyProtection="0"/>
    <xf numFmtId="9" fontId="14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32" fillId="28" borderId="0" applyNumberFormat="0" applyBorder="0" applyAlignment="0" applyProtection="0"/>
    <xf numFmtId="0" fontId="2" fillId="0" borderId="0"/>
    <xf numFmtId="0" fontId="1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53">
    <xf numFmtId="0" fontId="0" fillId="0" borderId="0" xfId="0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right" vertical="top" wrapText="1" indent="1"/>
    </xf>
    <xf numFmtId="0" fontId="13" fillId="0" borderId="0" xfId="0" applyFont="1" applyFill="1"/>
    <xf numFmtId="0" fontId="12" fillId="0" borderId="0" xfId="0" applyFont="1" applyFill="1" applyAlignment="1">
      <alignment horizontal="right" vertical="justify" wrapText="1"/>
    </xf>
    <xf numFmtId="3" fontId="9" fillId="0" borderId="0" xfId="0" applyNumberFormat="1" applyFont="1" applyFill="1" applyAlignment="1">
      <alignment horizontal="center" vertical="top" wrapText="1"/>
    </xf>
    <xf numFmtId="0" fontId="15" fillId="0" borderId="0" xfId="83" applyFont="1" applyFill="1" applyAlignment="1"/>
    <xf numFmtId="0" fontId="9" fillId="0" borderId="0" xfId="0" applyFont="1" applyFill="1" applyAlignment="1">
      <alignment vertical="justify" wrapText="1"/>
    </xf>
    <xf numFmtId="1" fontId="9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/>
    <xf numFmtId="0" fontId="9" fillId="0" borderId="0" xfId="77" applyFont="1" applyFill="1"/>
    <xf numFmtId="0" fontId="4" fillId="0" borderId="29" xfId="77" applyFont="1" applyFill="1" applyBorder="1"/>
    <xf numFmtId="166" fontId="9" fillId="0" borderId="0" xfId="0" applyNumberFormat="1" applyFont="1" applyFill="1" applyAlignment="1">
      <alignment horizontal="center" vertical="top" wrapText="1"/>
    </xf>
    <xf numFmtId="164" fontId="4" fillId="0" borderId="31" xfId="91" applyNumberFormat="1" applyFont="1" applyFill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right" vertical="top" wrapText="1" indent="1"/>
    </xf>
    <xf numFmtId="0" fontId="41" fillId="0" borderId="0" xfId="0" applyFont="1" applyFill="1" applyBorder="1" applyAlignment="1">
      <alignment vertical="center"/>
    </xf>
    <xf numFmtId="0" fontId="9" fillId="0" borderId="0" xfId="77" applyFont="1" applyFill="1" applyBorder="1" applyAlignment="1">
      <alignment horizontal="left" vertical="top" wrapText="1"/>
    </xf>
    <xf numFmtId="164" fontId="9" fillId="0" borderId="0" xfId="91" applyNumberFormat="1" applyFont="1" applyFill="1" applyBorder="1" applyAlignment="1">
      <alignment horizontal="center" vertical="center" wrapText="1"/>
    </xf>
    <xf numFmtId="164" fontId="11" fillId="0" borderId="49" xfId="91" applyNumberFormat="1" applyFont="1" applyFill="1" applyBorder="1" applyAlignment="1">
      <alignment horizontal="center" vertical="center"/>
    </xf>
    <xf numFmtId="164" fontId="9" fillId="0" borderId="0" xfId="91" applyNumberFormat="1" applyFont="1" applyFill="1" applyAlignment="1">
      <alignment horizontal="center" vertical="center" wrapText="1"/>
    </xf>
    <xf numFmtId="164" fontId="4" fillId="0" borderId="26" xfId="91" applyNumberFormat="1" applyFont="1" applyFill="1" applyBorder="1" applyAlignment="1">
      <alignment horizontal="center" vertical="center"/>
    </xf>
    <xf numFmtId="164" fontId="4" fillId="0" borderId="30" xfId="91" applyNumberFormat="1" applyFont="1" applyFill="1" applyBorder="1" applyAlignment="1">
      <alignment horizontal="center" vertical="center"/>
    </xf>
    <xf numFmtId="0" fontId="6" fillId="0" borderId="43" xfId="77" applyFont="1" applyFill="1" applyBorder="1" applyAlignment="1">
      <alignment horizontal="left"/>
    </xf>
    <xf numFmtId="164" fontId="4" fillId="0" borderId="44" xfId="91" applyNumberFormat="1" applyFont="1" applyFill="1" applyBorder="1" applyAlignment="1">
      <alignment horizontal="center" vertical="center"/>
    </xf>
    <xf numFmtId="0" fontId="6" fillId="0" borderId="29" xfId="77" applyFont="1" applyFill="1" applyBorder="1" applyAlignment="1">
      <alignment horizontal="left" indent="2"/>
    </xf>
    <xf numFmtId="0" fontId="4" fillId="0" borderId="29" xfId="77" applyFont="1" applyFill="1" applyBorder="1" applyAlignment="1">
      <alignment horizontal="left" indent="2"/>
    </xf>
    <xf numFmtId="0" fontId="9" fillId="0" borderId="0" xfId="77" applyFont="1" applyFill="1" applyAlignment="1">
      <alignment horizontal="left" vertical="top" wrapText="1"/>
    </xf>
    <xf numFmtId="0" fontId="4" fillId="0" borderId="46" xfId="77" applyFont="1" applyFill="1" applyBorder="1" applyAlignment="1">
      <alignment horizontal="left" vertical="center" wrapText="1"/>
    </xf>
    <xf numFmtId="164" fontId="4" fillId="0" borderId="46" xfId="91" applyNumberFormat="1" applyFont="1" applyFill="1" applyBorder="1" applyAlignment="1">
      <alignment horizontal="center" vertical="center"/>
    </xf>
    <xf numFmtId="164" fontId="4" fillId="0" borderId="27" xfId="91" applyNumberFormat="1" applyFont="1" applyFill="1" applyBorder="1" applyAlignment="1">
      <alignment horizontal="center" vertical="center"/>
    </xf>
    <xf numFmtId="0" fontId="15" fillId="0" borderId="0" xfId="83" applyFont="1" applyFill="1" applyAlignment="1">
      <alignment horizontal="center"/>
    </xf>
    <xf numFmtId="3" fontId="43" fillId="0" borderId="0" xfId="0" applyNumberFormat="1" applyFont="1" applyFill="1" applyBorder="1" applyAlignment="1">
      <alignment horizontal="right" vertical="center" indent="1"/>
    </xf>
    <xf numFmtId="0" fontId="44" fillId="0" borderId="0" xfId="0" applyFont="1" applyFill="1" applyBorder="1" applyAlignment="1">
      <alignment horizontal="center" vertical="center" wrapText="1"/>
    </xf>
    <xf numFmtId="3" fontId="44" fillId="0" borderId="0" xfId="0" applyNumberFormat="1" applyFont="1" applyFill="1" applyBorder="1" applyAlignment="1">
      <alignment horizontal="center" vertical="center" wrapText="1"/>
    </xf>
    <xf numFmtId="167" fontId="44" fillId="0" borderId="0" xfId="0" applyNumberFormat="1" applyFont="1" applyFill="1" applyBorder="1" applyAlignment="1">
      <alignment horizontal="center" vertical="center" wrapText="1"/>
    </xf>
    <xf numFmtId="1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0" fontId="15" fillId="0" borderId="0" xfId="83" applyFont="1" applyFill="1" applyAlignment="1">
      <alignment horizontal="left"/>
    </xf>
    <xf numFmtId="0" fontId="42" fillId="0" borderId="0" xfId="0" applyFont="1" applyFill="1" applyAlignment="1">
      <alignment horizontal="right"/>
    </xf>
    <xf numFmtId="0" fontId="47" fillId="0" borderId="0" xfId="0" applyFont="1" applyFill="1" applyBorder="1" applyAlignment="1">
      <alignment vertical="center"/>
    </xf>
    <xf numFmtId="0" fontId="4" fillId="0" borderId="29" xfId="77" applyFont="1" applyFill="1" applyBorder="1" applyAlignment="1">
      <alignment vertical="center"/>
    </xf>
    <xf numFmtId="0" fontId="6" fillId="0" borderId="29" xfId="77" applyFont="1" applyFill="1" applyBorder="1" applyAlignment="1">
      <alignment vertical="center" wrapText="1"/>
    </xf>
    <xf numFmtId="0" fontId="51" fillId="0" borderId="36" xfId="0" applyFont="1" applyFill="1" applyBorder="1" applyAlignment="1">
      <alignment horizontal="center" vertical="center" wrapText="1"/>
    </xf>
    <xf numFmtId="3" fontId="51" fillId="0" borderId="30" xfId="0" applyNumberFormat="1" applyFont="1" applyFill="1" applyBorder="1" applyAlignment="1">
      <alignment horizontal="center" vertical="center" wrapText="1"/>
    </xf>
    <xf numFmtId="1" fontId="51" fillId="0" borderId="24" xfId="0" applyNumberFormat="1" applyFont="1" applyFill="1" applyBorder="1" applyAlignment="1">
      <alignment horizontal="center" vertical="center" textRotation="90" wrapText="1"/>
    </xf>
    <xf numFmtId="0" fontId="51" fillId="0" borderId="5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3" fontId="15" fillId="0" borderId="0" xfId="0" applyNumberFormat="1" applyFont="1" applyFill="1"/>
    <xf numFmtId="0" fontId="15" fillId="0" borderId="0" xfId="0" applyFont="1" applyFill="1"/>
    <xf numFmtId="167" fontId="15" fillId="0" borderId="0" xfId="0" applyNumberFormat="1" applyFont="1" applyFill="1"/>
    <xf numFmtId="1" fontId="15" fillId="0" borderId="0" xfId="0" applyNumberFormat="1" applyFont="1" applyFill="1"/>
    <xf numFmtId="166" fontId="15" fillId="0" borderId="0" xfId="0" applyNumberFormat="1" applyFont="1" applyFill="1"/>
    <xf numFmtId="0" fontId="53" fillId="0" borderId="0" xfId="0" applyFont="1" applyFill="1" applyAlignment="1">
      <alignment horizontal="center" vertical="top" wrapText="1"/>
    </xf>
    <xf numFmtId="0" fontId="54" fillId="0" borderId="0" xfId="0" applyFont="1" applyFill="1" applyBorder="1" applyAlignment="1">
      <alignment horizontal="center" vertical="center"/>
    </xf>
    <xf numFmtId="0" fontId="54" fillId="0" borderId="0" xfId="0" applyFont="1" applyFill="1"/>
    <xf numFmtId="0" fontId="0" fillId="0" borderId="0" xfId="0" applyFill="1"/>
    <xf numFmtId="0" fontId="60" fillId="0" borderId="54" xfId="0" applyFont="1" applyFill="1" applyBorder="1" applyAlignment="1">
      <alignment vertical="center"/>
    </xf>
    <xf numFmtId="3" fontId="44" fillId="0" borderId="40" xfId="0" applyNumberFormat="1" applyFont="1" applyFill="1" applyBorder="1" applyAlignment="1">
      <alignment horizontal="center" vertical="center" wrapText="1"/>
    </xf>
    <xf numFmtId="3" fontId="44" fillId="0" borderId="43" xfId="0" applyNumberFormat="1" applyFont="1" applyFill="1" applyBorder="1" applyAlignment="1">
      <alignment horizontal="center" vertical="center" wrapText="1"/>
    </xf>
    <xf numFmtId="3" fontId="44" fillId="0" borderId="37" xfId="0" applyNumberFormat="1" applyFont="1" applyFill="1" applyBorder="1" applyAlignment="1">
      <alignment horizontal="center" vertical="center" wrapText="1"/>
    </xf>
    <xf numFmtId="3" fontId="44" fillId="0" borderId="41" xfId="0" applyNumberFormat="1" applyFont="1" applyFill="1" applyBorder="1" applyAlignment="1">
      <alignment horizontal="center" vertical="center" wrapText="1"/>
    </xf>
    <xf numFmtId="166" fontId="57" fillId="0" borderId="0" xfId="0" applyNumberFormat="1" applyFont="1" applyFill="1" applyAlignment="1">
      <alignment horizontal="center" vertical="top" wrapText="1"/>
    </xf>
    <xf numFmtId="3" fontId="44" fillId="0" borderId="57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39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left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center" wrapText="1"/>
    </xf>
    <xf numFmtId="0" fontId="44" fillId="0" borderId="36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left" vertical="center" wrapText="1"/>
    </xf>
    <xf numFmtId="3" fontId="44" fillId="0" borderId="55" xfId="0" applyNumberFormat="1" applyFont="1" applyFill="1" applyBorder="1" applyAlignment="1">
      <alignment horizontal="center" vertical="center" wrapText="1"/>
    </xf>
    <xf numFmtId="3" fontId="44" fillId="0" borderId="38" xfId="0" applyNumberFormat="1" applyFont="1" applyFill="1" applyBorder="1" applyAlignment="1">
      <alignment horizontal="center" vertical="center" wrapText="1"/>
    </xf>
    <xf numFmtId="3" fontId="44" fillId="0" borderId="35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indent="18"/>
    </xf>
    <xf numFmtId="0" fontId="54" fillId="0" borderId="0" xfId="0" applyFont="1" applyFill="1" applyBorder="1" applyAlignment="1">
      <alignment horizontal="left" vertical="center" indent="18"/>
    </xf>
    <xf numFmtId="0" fontId="15" fillId="0" borderId="0" xfId="0" applyFont="1" applyFill="1" applyAlignment="1">
      <alignment horizontal="left" indent="18"/>
    </xf>
    <xf numFmtId="0" fontId="54" fillId="0" borderId="0" xfId="0" applyFont="1" applyFill="1" applyAlignment="1">
      <alignment horizontal="left" indent="18"/>
    </xf>
    <xf numFmtId="0" fontId="46" fillId="0" borderId="51" xfId="0" applyFont="1" applyFill="1" applyBorder="1" applyAlignment="1">
      <alignment horizontal="center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60" fillId="0" borderId="42" xfId="0" applyFont="1" applyFill="1" applyBorder="1" applyAlignment="1">
      <alignment vertical="center"/>
    </xf>
    <xf numFmtId="3" fontId="44" fillId="0" borderId="33" xfId="0" applyNumberFormat="1" applyFont="1" applyFill="1" applyBorder="1" applyAlignment="1">
      <alignment horizontal="center" vertical="center" wrapText="1"/>
    </xf>
    <xf numFmtId="3" fontId="44" fillId="0" borderId="56" xfId="0" applyNumberFormat="1" applyFont="1" applyFill="1" applyBorder="1" applyAlignment="1">
      <alignment horizontal="center" vertical="center" wrapText="1"/>
    </xf>
    <xf numFmtId="0" fontId="60" fillId="0" borderId="48" xfId="0" applyFont="1" applyFill="1" applyBorder="1" applyAlignment="1">
      <alignment vertical="center"/>
    </xf>
    <xf numFmtId="0" fontId="15" fillId="0" borderId="0" xfId="83" applyFont="1" applyFill="1" applyAlignment="1">
      <alignment horizontal="right" indent="2"/>
    </xf>
    <xf numFmtId="0" fontId="0" fillId="0" borderId="0" xfId="0" applyFill="1" applyAlignment="1">
      <alignment horizontal="left" indent="18"/>
    </xf>
    <xf numFmtId="171" fontId="54" fillId="0" borderId="0" xfId="0" applyNumberFormat="1" applyFont="1" applyFill="1"/>
    <xf numFmtId="0" fontId="55" fillId="0" borderId="0" xfId="0" applyFont="1" applyFill="1" applyBorder="1" applyAlignment="1">
      <alignment horizontal="right" vertical="center"/>
    </xf>
    <xf numFmtId="0" fontId="55" fillId="0" borderId="0" xfId="0" applyFont="1" applyFill="1" applyBorder="1" applyAlignment="1">
      <alignment horizontal="left" vertical="center" indent="18"/>
    </xf>
    <xf numFmtId="0" fontId="15" fillId="0" borderId="0" xfId="0" applyFont="1" applyFill="1" applyAlignment="1">
      <alignment vertical="center"/>
    </xf>
    <xf numFmtId="171" fontId="15" fillId="0" borderId="0" xfId="0" applyNumberFormat="1" applyFont="1" applyFill="1" applyAlignment="1">
      <alignment vertical="center"/>
    </xf>
    <xf numFmtId="0" fontId="56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 indent="18"/>
    </xf>
    <xf numFmtId="0" fontId="54" fillId="0" borderId="0" xfId="99" applyFont="1" applyFill="1" applyAlignment="1"/>
    <xf numFmtId="171" fontId="54" fillId="0" borderId="0" xfId="99" applyNumberFormat="1" applyFont="1" applyFill="1" applyAlignment="1"/>
    <xf numFmtId="0" fontId="54" fillId="0" borderId="0" xfId="99" applyFont="1" applyFill="1"/>
    <xf numFmtId="171" fontId="15" fillId="0" borderId="0" xfId="0" applyNumberFormat="1" applyFont="1" applyFill="1"/>
    <xf numFmtId="3" fontId="45" fillId="0" borderId="0" xfId="83" applyNumberFormat="1" applyFont="1" applyFill="1" applyBorder="1" applyAlignment="1">
      <alignment horizontal="left" vertical="center" wrapText="1"/>
    </xf>
    <xf numFmtId="164" fontId="4" fillId="0" borderId="29" xfId="91" applyNumberFormat="1" applyFont="1" applyFill="1" applyBorder="1" applyAlignment="1">
      <alignment horizontal="center" vertical="center"/>
    </xf>
    <xf numFmtId="164" fontId="4" fillId="0" borderId="47" xfId="91" applyNumberFormat="1" applyFont="1" applyFill="1" applyBorder="1" applyAlignment="1">
      <alignment horizontal="center" vertical="center"/>
    </xf>
    <xf numFmtId="164" fontId="4" fillId="0" borderId="45" xfId="91" applyNumberFormat="1" applyFont="1" applyFill="1" applyBorder="1" applyAlignment="1">
      <alignment horizontal="center" vertical="center"/>
    </xf>
    <xf numFmtId="164" fontId="4" fillId="0" borderId="49" xfId="91" applyNumberFormat="1" applyFont="1" applyFill="1" applyBorder="1" applyAlignment="1">
      <alignment horizontal="center" vertical="center"/>
    </xf>
    <xf numFmtId="170" fontId="4" fillId="0" borderId="45" xfId="91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 vertical="center" wrapText="1"/>
    </xf>
    <xf numFmtId="0" fontId="51" fillId="0" borderId="33" xfId="0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center"/>
    </xf>
    <xf numFmtId="0" fontId="46" fillId="0" borderId="22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49" xfId="0" applyFont="1" applyFill="1" applyBorder="1" applyAlignment="1">
      <alignment horizontal="center" vertical="center" wrapText="1"/>
    </xf>
    <xf numFmtId="3" fontId="45" fillId="0" borderId="0" xfId="83" applyNumberFormat="1" applyFont="1" applyFill="1" applyBorder="1" applyAlignment="1">
      <alignment horizontal="left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46" fillId="0" borderId="46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textRotation="90" wrapText="1"/>
    </xf>
    <xf numFmtId="0" fontId="52" fillId="0" borderId="34" xfId="0" applyFont="1" applyFill="1" applyBorder="1"/>
    <xf numFmtId="0" fontId="51" fillId="0" borderId="34" xfId="0" applyFont="1" applyFill="1" applyBorder="1" applyAlignment="1">
      <alignment horizontal="center" textRotation="90" wrapText="1"/>
    </xf>
    <xf numFmtId="0" fontId="51" fillId="0" borderId="30" xfId="0" applyFont="1" applyFill="1" applyBorder="1" applyAlignment="1">
      <alignment horizontal="center" vertical="center" wrapText="1"/>
    </xf>
    <xf numFmtId="3" fontId="51" fillId="0" borderId="19" xfId="0" applyNumberFormat="1" applyFont="1" applyFill="1" applyBorder="1" applyAlignment="1">
      <alignment horizontal="center" textRotation="90" wrapText="1"/>
    </xf>
    <xf numFmtId="3" fontId="51" fillId="0" borderId="34" xfId="0" applyNumberFormat="1" applyFont="1" applyFill="1" applyBorder="1" applyAlignment="1">
      <alignment horizontal="center" textRotation="90" wrapText="1"/>
    </xf>
    <xf numFmtId="167" fontId="51" fillId="0" borderId="19" xfId="0" applyNumberFormat="1" applyFont="1" applyFill="1" applyBorder="1" applyAlignment="1">
      <alignment horizontal="center" textRotation="90" wrapText="1"/>
    </xf>
    <xf numFmtId="167" fontId="51" fillId="0" borderId="34" xfId="0" applyNumberFormat="1" applyFont="1" applyFill="1" applyBorder="1" applyAlignment="1">
      <alignment horizontal="center" textRotation="90" wrapText="1"/>
    </xf>
    <xf numFmtId="166" fontId="51" fillId="0" borderId="19" xfId="0" applyNumberFormat="1" applyFont="1" applyFill="1" applyBorder="1" applyAlignment="1">
      <alignment horizontal="center" textRotation="90" wrapText="1"/>
    </xf>
    <xf numFmtId="166" fontId="52" fillId="0" borderId="34" xfId="0" applyNumberFormat="1" applyFont="1" applyFill="1" applyBorder="1"/>
    <xf numFmtId="1" fontId="51" fillId="0" borderId="19" xfId="0" applyNumberFormat="1" applyFont="1" applyFill="1" applyBorder="1" applyAlignment="1">
      <alignment horizontal="center" textRotation="90" wrapText="1"/>
    </xf>
    <xf numFmtId="1" fontId="51" fillId="0" borderId="34" xfId="0" applyNumberFormat="1" applyFont="1" applyFill="1" applyBorder="1" applyAlignment="1">
      <alignment horizontal="center" textRotation="90" wrapText="1"/>
    </xf>
    <xf numFmtId="0" fontId="4" fillId="0" borderId="29" xfId="77" applyFont="1" applyFill="1" applyBorder="1" applyAlignment="1">
      <alignment horizontal="left" vertical="center" wrapText="1"/>
    </xf>
    <xf numFmtId="164" fontId="4" fillId="0" borderId="29" xfId="91" applyNumberFormat="1" applyFont="1" applyFill="1" applyBorder="1" applyAlignment="1">
      <alignment horizontal="center" vertical="center"/>
    </xf>
    <xf numFmtId="164" fontId="4" fillId="0" borderId="47" xfId="91" applyNumberFormat="1" applyFont="1" applyFill="1" applyBorder="1" applyAlignment="1">
      <alignment horizontal="center" vertical="center"/>
    </xf>
    <xf numFmtId="0" fontId="8" fillId="0" borderId="43" xfId="77" applyFont="1" applyFill="1" applyBorder="1" applyAlignment="1">
      <alignment horizontal="center"/>
    </xf>
    <xf numFmtId="0" fontId="8" fillId="0" borderId="32" xfId="77" applyFont="1" applyFill="1" applyBorder="1" applyAlignment="1">
      <alignment horizontal="center"/>
    </xf>
    <xf numFmtId="0" fontId="8" fillId="0" borderId="44" xfId="77" applyFont="1" applyFill="1" applyBorder="1" applyAlignment="1">
      <alignment horizontal="center"/>
    </xf>
    <xf numFmtId="0" fontId="4" fillId="0" borderId="43" xfId="77" applyFont="1" applyFill="1" applyBorder="1" applyAlignment="1">
      <alignment horizontal="center" vertical="center"/>
    </xf>
    <xf numFmtId="0" fontId="4" fillId="0" borderId="46" xfId="77" applyFont="1" applyFill="1" applyBorder="1" applyAlignment="1">
      <alignment horizontal="center" vertical="center"/>
    </xf>
    <xf numFmtId="164" fontId="4" fillId="0" borderId="33" xfId="91" applyNumberFormat="1" applyFont="1" applyFill="1" applyBorder="1" applyAlignment="1">
      <alignment horizontal="center" vertical="center"/>
    </xf>
    <xf numFmtId="164" fontId="4" fillId="0" borderId="58" xfId="91" applyNumberFormat="1" applyFont="1" applyFill="1" applyBorder="1" applyAlignment="1">
      <alignment horizontal="center" vertical="center"/>
    </xf>
    <xf numFmtId="0" fontId="5" fillId="0" borderId="22" xfId="77" applyFont="1" applyFill="1" applyBorder="1" applyAlignment="1">
      <alignment horizontal="center" vertical="center"/>
    </xf>
    <xf numFmtId="0" fontId="5" fillId="0" borderId="23" xfId="77" applyFont="1" applyFill="1" applyBorder="1" applyAlignment="1">
      <alignment horizontal="center" vertical="center"/>
    </xf>
    <xf numFmtId="0" fontId="5" fillId="0" borderId="28" xfId="77" applyFont="1" applyFill="1" applyBorder="1" applyAlignment="1">
      <alignment horizontal="center" vertical="center"/>
    </xf>
  </cellXfs>
  <cellStyles count="100">
    <cellStyle name="SAPBEXaggData" xfId="1" xr:uid="{00000000-0005-0000-0000-000000000000}"/>
    <cellStyle name="SAPBEXaggData 2" xfId="2" xr:uid="{00000000-0005-0000-0000-000001000000}"/>
    <cellStyle name="SAPBEXaggData 3" xfId="3" xr:uid="{00000000-0005-0000-0000-000002000000}"/>
    <cellStyle name="SAPBEXaggDataEmph" xfId="4" xr:uid="{00000000-0005-0000-0000-000003000000}"/>
    <cellStyle name="SAPBEXaggItem" xfId="5" xr:uid="{00000000-0005-0000-0000-000004000000}"/>
    <cellStyle name="SAPBEXaggItem 2" xfId="6" xr:uid="{00000000-0005-0000-0000-000005000000}"/>
    <cellStyle name="SAPBEXaggItem 3" xfId="7" xr:uid="{00000000-0005-0000-0000-000006000000}"/>
    <cellStyle name="SAPBEXaggItemX" xfId="8" xr:uid="{00000000-0005-0000-0000-000007000000}"/>
    <cellStyle name="SAPBEXaggItemX 2" xfId="9" xr:uid="{00000000-0005-0000-0000-000008000000}"/>
    <cellStyle name="SAPBEXchaText" xfId="10" xr:uid="{00000000-0005-0000-0000-000009000000}"/>
    <cellStyle name="SAPBEXchaText 2" xfId="11" xr:uid="{00000000-0005-0000-0000-00000A000000}"/>
    <cellStyle name="SAPBEXchaText 3" xfId="12" xr:uid="{00000000-0005-0000-0000-00000B000000}"/>
    <cellStyle name="SAPBEXexcBad7" xfId="13" xr:uid="{00000000-0005-0000-0000-00000C000000}"/>
    <cellStyle name="SAPBEXexcBad8" xfId="14" xr:uid="{00000000-0005-0000-0000-00000D000000}"/>
    <cellStyle name="SAPBEXexcBad9" xfId="15" xr:uid="{00000000-0005-0000-0000-00000E000000}"/>
    <cellStyle name="SAPBEXexcCritical4" xfId="16" xr:uid="{00000000-0005-0000-0000-00000F000000}"/>
    <cellStyle name="SAPBEXexcCritical5" xfId="17" xr:uid="{00000000-0005-0000-0000-000010000000}"/>
    <cellStyle name="SAPBEXexcCritical6" xfId="18" xr:uid="{00000000-0005-0000-0000-000011000000}"/>
    <cellStyle name="SAPBEXexcGood1" xfId="19" xr:uid="{00000000-0005-0000-0000-000012000000}"/>
    <cellStyle name="SAPBEXexcGood2" xfId="20" xr:uid="{00000000-0005-0000-0000-000013000000}"/>
    <cellStyle name="SAPBEXexcGood3" xfId="21" xr:uid="{00000000-0005-0000-0000-000014000000}"/>
    <cellStyle name="SAPBEXfilterDrill" xfId="22" xr:uid="{00000000-0005-0000-0000-000015000000}"/>
    <cellStyle name="SAPBEXfilterItem" xfId="23" xr:uid="{00000000-0005-0000-0000-000016000000}"/>
    <cellStyle name="SAPBEXfilterText" xfId="24" xr:uid="{00000000-0005-0000-0000-000017000000}"/>
    <cellStyle name="SAPBEXformats" xfId="25" xr:uid="{00000000-0005-0000-0000-000018000000}"/>
    <cellStyle name="SAPBEXheaderItem" xfId="26" xr:uid="{00000000-0005-0000-0000-000019000000}"/>
    <cellStyle name="SAPBEXheaderText" xfId="27" xr:uid="{00000000-0005-0000-0000-00001A000000}"/>
    <cellStyle name="SAPBEXHLevel0" xfId="28" xr:uid="{00000000-0005-0000-0000-00001B000000}"/>
    <cellStyle name="SAPBEXHLevel0 2" xfId="29" xr:uid="{00000000-0005-0000-0000-00001C000000}"/>
    <cellStyle name="SAPBEXHLevel0 3" xfId="30" xr:uid="{00000000-0005-0000-0000-00001D000000}"/>
    <cellStyle name="SAPBEXHLevel0X" xfId="31" xr:uid="{00000000-0005-0000-0000-00001E000000}"/>
    <cellStyle name="SAPBEXHLevel0X 2" xfId="32" xr:uid="{00000000-0005-0000-0000-00001F000000}"/>
    <cellStyle name="SAPBEXHLevel0X 3" xfId="33" xr:uid="{00000000-0005-0000-0000-000020000000}"/>
    <cellStyle name="SAPBEXHLevel1" xfId="34" xr:uid="{00000000-0005-0000-0000-000021000000}"/>
    <cellStyle name="SAPBEXHLevel1 2" xfId="35" xr:uid="{00000000-0005-0000-0000-000022000000}"/>
    <cellStyle name="SAPBEXHLevel1 3" xfId="36" xr:uid="{00000000-0005-0000-0000-000023000000}"/>
    <cellStyle name="SAPBEXHLevel1X" xfId="37" xr:uid="{00000000-0005-0000-0000-000024000000}"/>
    <cellStyle name="SAPBEXHLevel2" xfId="38" xr:uid="{00000000-0005-0000-0000-000025000000}"/>
    <cellStyle name="SAPBEXHLevel2 2" xfId="39" xr:uid="{00000000-0005-0000-0000-000026000000}"/>
    <cellStyle name="SAPBEXHLevel2 3" xfId="40" xr:uid="{00000000-0005-0000-0000-000027000000}"/>
    <cellStyle name="SAPBEXHLevel2X" xfId="41" xr:uid="{00000000-0005-0000-0000-000028000000}"/>
    <cellStyle name="SAPBEXHLevel3" xfId="42" xr:uid="{00000000-0005-0000-0000-000029000000}"/>
    <cellStyle name="SAPBEXHLevel3 2" xfId="43" xr:uid="{00000000-0005-0000-0000-00002A000000}"/>
    <cellStyle name="SAPBEXHLevel3 3" xfId="44" xr:uid="{00000000-0005-0000-0000-00002B000000}"/>
    <cellStyle name="SAPBEXHLevel3X" xfId="45" xr:uid="{00000000-0005-0000-0000-00002C000000}"/>
    <cellStyle name="SAPBEXinputData" xfId="46" xr:uid="{00000000-0005-0000-0000-00002D000000}"/>
    <cellStyle name="SAPBEXresData" xfId="47" xr:uid="{00000000-0005-0000-0000-00002E000000}"/>
    <cellStyle name="SAPBEXresDataEmph" xfId="48" xr:uid="{00000000-0005-0000-0000-00002F000000}"/>
    <cellStyle name="SAPBEXresItem" xfId="49" xr:uid="{00000000-0005-0000-0000-000030000000}"/>
    <cellStyle name="SAPBEXresItemX" xfId="50" xr:uid="{00000000-0005-0000-0000-000031000000}"/>
    <cellStyle name="SAPBEXstdData" xfId="51" xr:uid="{00000000-0005-0000-0000-000032000000}"/>
    <cellStyle name="SAPBEXstdData 2" xfId="52" xr:uid="{00000000-0005-0000-0000-000033000000}"/>
    <cellStyle name="SAPBEXstdData 3" xfId="53" xr:uid="{00000000-0005-0000-0000-000034000000}"/>
    <cellStyle name="SAPBEXstdDataEmph" xfId="54" xr:uid="{00000000-0005-0000-0000-000035000000}"/>
    <cellStyle name="SAPBEXstdItem" xfId="55" xr:uid="{00000000-0005-0000-0000-000036000000}"/>
    <cellStyle name="SAPBEXstdItem 2" xfId="56" xr:uid="{00000000-0005-0000-0000-000037000000}"/>
    <cellStyle name="SAPBEXstdItem 3" xfId="57" xr:uid="{00000000-0005-0000-0000-000038000000}"/>
    <cellStyle name="SAPBEXstdItemX" xfId="58" xr:uid="{00000000-0005-0000-0000-000039000000}"/>
    <cellStyle name="SAPBEXtitle" xfId="59" xr:uid="{00000000-0005-0000-0000-00003A000000}"/>
    <cellStyle name="SAPBEXunassignedItem" xfId="60" xr:uid="{00000000-0005-0000-0000-00003B000000}"/>
    <cellStyle name="SAPBEXundefined" xfId="61" xr:uid="{00000000-0005-0000-0000-00003C000000}"/>
    <cellStyle name="SAPBEXundefined 2" xfId="62" xr:uid="{00000000-0005-0000-0000-00003D000000}"/>
    <cellStyle name="Sheet Title" xfId="63" xr:uid="{00000000-0005-0000-0000-00003E000000}"/>
    <cellStyle name="Ввод  2" xfId="64" xr:uid="{00000000-0005-0000-0000-00003F000000}"/>
    <cellStyle name="Вывод 2" xfId="65" xr:uid="{00000000-0005-0000-0000-000040000000}"/>
    <cellStyle name="Вычисление 2" xfId="66" xr:uid="{00000000-0005-0000-0000-000041000000}"/>
    <cellStyle name="Заголовок 1 2" xfId="67" xr:uid="{00000000-0005-0000-0000-000042000000}"/>
    <cellStyle name="Заголовок 2 2" xfId="68" xr:uid="{00000000-0005-0000-0000-000043000000}"/>
    <cellStyle name="Заголовок 3 2" xfId="69" xr:uid="{00000000-0005-0000-0000-000044000000}"/>
    <cellStyle name="Заголовок 4 2" xfId="70" xr:uid="{00000000-0005-0000-0000-000045000000}"/>
    <cellStyle name="Итог 2" xfId="71" xr:uid="{00000000-0005-0000-0000-000046000000}"/>
    <cellStyle name="Контрольная ячейка 2" xfId="72" xr:uid="{00000000-0005-0000-0000-000047000000}"/>
    <cellStyle name="Навигация (нечет)" xfId="73" xr:uid="{00000000-0005-0000-0000-000048000000}"/>
    <cellStyle name="Навигация (чет)" xfId="74" xr:uid="{00000000-0005-0000-0000-000049000000}"/>
    <cellStyle name="Название 2" xfId="75" xr:uid="{00000000-0005-0000-0000-00004A000000}"/>
    <cellStyle name="Нейтральный 2" xfId="76" xr:uid="{00000000-0005-0000-0000-00004B000000}"/>
    <cellStyle name="Обычный" xfId="0" builtinId="0"/>
    <cellStyle name="Обычный 2" xfId="77" xr:uid="{00000000-0005-0000-0000-00004D000000}"/>
    <cellStyle name="Обычный 2 2" xfId="78" xr:uid="{00000000-0005-0000-0000-00004E000000}"/>
    <cellStyle name="Обычный 3" xfId="79" xr:uid="{00000000-0005-0000-0000-00004F000000}"/>
    <cellStyle name="Обычный 3 2" xfId="80" xr:uid="{00000000-0005-0000-0000-000050000000}"/>
    <cellStyle name="Обычный 4" xfId="81" xr:uid="{00000000-0005-0000-0000-000051000000}"/>
    <cellStyle name="Обычный 5" xfId="95" xr:uid="{00000000-0005-0000-0000-000052000000}"/>
    <cellStyle name="Обычный 6" xfId="96" xr:uid="{00000000-0005-0000-0000-000053000000}"/>
    <cellStyle name="Обычный 6 2" xfId="82" xr:uid="{00000000-0005-0000-0000-000054000000}"/>
    <cellStyle name="Обычный_доп81 перечень Евро-3" xfId="83" xr:uid="{00000000-0005-0000-0000-000056000000}"/>
    <cellStyle name="Обычный_Листы согласования к прейскуранту" xfId="99" xr:uid="{187D763F-EB5D-437A-8BDC-23E25D45172D}"/>
    <cellStyle name="Плохой 2" xfId="84" xr:uid="{00000000-0005-0000-0000-000057000000}"/>
    <cellStyle name="Пояснение 2" xfId="85" xr:uid="{00000000-0005-0000-0000-000058000000}"/>
    <cellStyle name="Примечание 2" xfId="86" xr:uid="{00000000-0005-0000-0000-000059000000}"/>
    <cellStyle name="Процентный 2" xfId="87" xr:uid="{00000000-0005-0000-0000-00005B000000}"/>
    <cellStyle name="Процентный 3" xfId="88" xr:uid="{00000000-0005-0000-0000-00005C000000}"/>
    <cellStyle name="Процентный 4" xfId="97" xr:uid="{00000000-0005-0000-0000-00005D000000}"/>
    <cellStyle name="Связанная ячейка 2" xfId="89" xr:uid="{00000000-0005-0000-0000-00005E000000}"/>
    <cellStyle name="Текст предупреждения 2" xfId="90" xr:uid="{00000000-0005-0000-0000-00005F000000}"/>
    <cellStyle name="Финансовый" xfId="91" builtinId="3"/>
    <cellStyle name="Финансовый 2" xfId="92" xr:uid="{00000000-0005-0000-0000-000061000000}"/>
    <cellStyle name="Финансовый 3" xfId="93" xr:uid="{00000000-0005-0000-0000-000062000000}"/>
    <cellStyle name="Финансовый 4" xfId="98" xr:uid="{00000000-0005-0000-0000-000063000000}"/>
    <cellStyle name="Хороший 2" xfId="94" xr:uid="{00000000-0005-0000-0000-00006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36"/>
  </sheetPr>
  <dimension ref="A1:M142"/>
  <sheetViews>
    <sheetView tabSelected="1" view="pageBreakPreview" topLeftCell="A4" zoomScale="70" zoomScaleNormal="100" zoomScaleSheetLayoutView="70" workbookViewId="0">
      <selection activeCell="C22" sqref="C22"/>
    </sheetView>
  </sheetViews>
  <sheetFormatPr defaultRowHeight="12.75"/>
  <cols>
    <col min="1" max="1" width="23.28515625" style="6" customWidth="1"/>
    <col min="2" max="3" width="13.140625" style="8" customWidth="1"/>
    <col min="4" max="4" width="6.28515625" style="7" customWidth="1"/>
    <col min="5" max="5" width="4.7109375" style="11" customWidth="1"/>
    <col min="6" max="6" width="8.7109375" style="20" customWidth="1"/>
    <col min="7" max="7" width="8.28515625" style="14" customWidth="1"/>
    <col min="8" max="8" width="9.42578125" style="14" customWidth="1"/>
    <col min="9" max="9" width="8.7109375" style="18" customWidth="1"/>
    <col min="10" max="10" width="6" style="7" customWidth="1"/>
    <col min="11" max="11" width="9.140625" style="7" customWidth="1"/>
    <col min="12" max="12" width="10.28515625" style="7" customWidth="1"/>
    <col min="13" max="13" width="51.85546875" style="13" customWidth="1"/>
    <col min="14" max="16384" width="9.140625" style="5"/>
  </cols>
  <sheetData>
    <row r="1" spans="1:13" ht="20.25">
      <c r="A1" s="15"/>
      <c r="C1" s="11"/>
      <c r="K1" s="62"/>
      <c r="M1" s="12" t="s">
        <v>38</v>
      </c>
    </row>
    <row r="2" spans="1:13" ht="20.25">
      <c r="A2" s="15"/>
      <c r="B2" s="114"/>
      <c r="C2" s="11"/>
      <c r="K2" s="62"/>
      <c r="M2" s="12" t="s">
        <v>155</v>
      </c>
    </row>
    <row r="3" spans="1:13" ht="20.25">
      <c r="A3" s="15"/>
      <c r="C3" s="11"/>
      <c r="K3" s="62"/>
      <c r="L3" s="12"/>
      <c r="M3" s="12"/>
    </row>
    <row r="4" spans="1:13" ht="25.5" customHeight="1">
      <c r="A4" s="15"/>
      <c r="C4" s="11"/>
      <c r="K4" s="12"/>
      <c r="L4" s="12"/>
      <c r="M4" s="95" t="s">
        <v>158</v>
      </c>
    </row>
    <row r="5" spans="1:13" ht="20.25">
      <c r="A5" s="15"/>
      <c r="C5" s="11"/>
      <c r="K5" s="37"/>
      <c r="M5" s="44" t="s">
        <v>156</v>
      </c>
    </row>
    <row r="6" spans="1:13" ht="12.75" customHeight="1">
      <c r="A6" s="15"/>
      <c r="C6" s="11"/>
      <c r="M6" s="10"/>
    </row>
    <row r="7" spans="1:13" ht="21.75" customHeight="1">
      <c r="A7" s="117" t="s">
        <v>157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3" ht="21" customHeight="1">
      <c r="A8" s="118" t="s">
        <v>188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1:13" ht="18.75">
      <c r="A9" s="15"/>
      <c r="M9" s="10"/>
    </row>
    <row r="10" spans="1:13" ht="26.25" customHeight="1" thickBot="1">
      <c r="B10" s="21"/>
      <c r="I10" s="68"/>
      <c r="M10" s="45" t="s">
        <v>174</v>
      </c>
    </row>
    <row r="11" spans="1:13" s="9" customFormat="1" ht="40.5" customHeight="1" thickBot="1">
      <c r="A11" s="115" t="s">
        <v>42</v>
      </c>
      <c r="B11" s="124" t="s">
        <v>29</v>
      </c>
      <c r="C11" s="125"/>
      <c r="D11" s="128" t="s">
        <v>37</v>
      </c>
      <c r="E11" s="132" t="s">
        <v>3</v>
      </c>
      <c r="F11" s="134" t="s">
        <v>17</v>
      </c>
      <c r="G11" s="52" t="s">
        <v>18</v>
      </c>
      <c r="H11" s="138" t="s">
        <v>19</v>
      </c>
      <c r="I11" s="136" t="s">
        <v>30</v>
      </c>
      <c r="J11" s="128" t="s">
        <v>39</v>
      </c>
      <c r="K11" s="128" t="s">
        <v>20</v>
      </c>
      <c r="L11" s="128" t="s">
        <v>4</v>
      </c>
      <c r="M11" s="125" t="s">
        <v>21</v>
      </c>
    </row>
    <row r="12" spans="1:13" s="9" customFormat="1" ht="66.75" customHeight="1" thickBot="1">
      <c r="A12" s="116"/>
      <c r="B12" s="49" t="s">
        <v>5</v>
      </c>
      <c r="C12" s="50" t="s">
        <v>187</v>
      </c>
      <c r="D12" s="130"/>
      <c r="E12" s="133"/>
      <c r="F12" s="135"/>
      <c r="G12" s="51" t="s">
        <v>43</v>
      </c>
      <c r="H12" s="139"/>
      <c r="I12" s="137"/>
      <c r="J12" s="129"/>
      <c r="K12" s="130"/>
      <c r="L12" s="130"/>
      <c r="M12" s="131"/>
    </row>
    <row r="13" spans="1:13" s="9" customFormat="1" ht="27.75" hidden="1" customHeight="1" thickBot="1">
      <c r="A13" s="86">
        <v>1</v>
      </c>
      <c r="B13" s="87">
        <v>2</v>
      </c>
      <c r="C13" s="87">
        <v>3</v>
      </c>
      <c r="D13" s="87">
        <v>4</v>
      </c>
      <c r="E13" s="87">
        <v>5</v>
      </c>
      <c r="F13" s="87">
        <v>6</v>
      </c>
      <c r="G13" s="87">
        <v>7</v>
      </c>
      <c r="H13" s="87">
        <v>8</v>
      </c>
      <c r="I13" s="87">
        <v>9</v>
      </c>
      <c r="J13" s="87">
        <v>10</v>
      </c>
      <c r="K13" s="87">
        <v>11</v>
      </c>
      <c r="L13" s="87">
        <v>12</v>
      </c>
      <c r="M13" s="88">
        <v>13</v>
      </c>
    </row>
    <row r="14" spans="1:13" s="1" customFormat="1" ht="24.75" customHeight="1" thickBot="1">
      <c r="A14" s="126" t="s">
        <v>6</v>
      </c>
      <c r="B14" s="127"/>
      <c r="C14" s="127"/>
      <c r="D14" s="121"/>
      <c r="E14" s="121"/>
      <c r="F14" s="121"/>
      <c r="G14" s="121"/>
      <c r="H14" s="121"/>
      <c r="I14" s="121"/>
      <c r="J14" s="121"/>
      <c r="K14" s="121"/>
      <c r="L14" s="121"/>
      <c r="M14" s="122"/>
    </row>
    <row r="15" spans="1:13" s="4" customFormat="1" ht="44.25" customHeight="1">
      <c r="A15" s="63" t="s">
        <v>57</v>
      </c>
      <c r="B15" s="64">
        <v>7573400</v>
      </c>
      <c r="C15" s="69">
        <f>B15*1.22</f>
        <v>9239548</v>
      </c>
      <c r="D15" s="71" t="s">
        <v>12</v>
      </c>
      <c r="E15" s="72">
        <v>1</v>
      </c>
      <c r="F15" s="72">
        <v>11.895</v>
      </c>
      <c r="G15" s="72">
        <v>292</v>
      </c>
      <c r="H15" s="72" t="s">
        <v>112</v>
      </c>
      <c r="I15" s="72">
        <v>26.9</v>
      </c>
      <c r="J15" s="72">
        <v>1</v>
      </c>
      <c r="K15" s="72" t="s">
        <v>24</v>
      </c>
      <c r="L15" s="72" t="s">
        <v>22</v>
      </c>
      <c r="M15" s="73" t="s">
        <v>277</v>
      </c>
    </row>
    <row r="16" spans="1:13" s="4" customFormat="1" ht="45" customHeight="1">
      <c r="A16" s="63" t="s">
        <v>140</v>
      </c>
      <c r="B16" s="64">
        <v>4488800</v>
      </c>
      <c r="C16" s="69">
        <f t="shared" ref="C16:C22" si="0">B16*1.22</f>
        <v>5476336</v>
      </c>
      <c r="D16" s="74" t="s">
        <v>15</v>
      </c>
      <c r="E16" s="70">
        <v>2</v>
      </c>
      <c r="F16" s="70">
        <v>7.3250000000000002</v>
      </c>
      <c r="G16" s="70">
        <v>242</v>
      </c>
      <c r="H16" s="70" t="s">
        <v>112</v>
      </c>
      <c r="I16" s="70">
        <v>9.3000000000000007</v>
      </c>
      <c r="J16" s="70" t="s">
        <v>23</v>
      </c>
      <c r="K16" s="70">
        <v>350</v>
      </c>
      <c r="L16" s="70" t="s">
        <v>23</v>
      </c>
      <c r="M16" s="75" t="s">
        <v>278</v>
      </c>
    </row>
    <row r="17" spans="1:13" s="4" customFormat="1" ht="36.75" customHeight="1">
      <c r="A17" s="63" t="s">
        <v>45</v>
      </c>
      <c r="B17" s="64">
        <v>6290800</v>
      </c>
      <c r="C17" s="69">
        <f t="shared" si="0"/>
        <v>7674776</v>
      </c>
      <c r="D17" s="74" t="s">
        <v>13</v>
      </c>
      <c r="E17" s="70">
        <v>1</v>
      </c>
      <c r="F17" s="70">
        <v>4.375</v>
      </c>
      <c r="G17" s="70">
        <v>277</v>
      </c>
      <c r="H17" s="70" t="s">
        <v>112</v>
      </c>
      <c r="I17" s="70">
        <v>21.5</v>
      </c>
      <c r="J17" s="70">
        <v>1</v>
      </c>
      <c r="K17" s="70" t="s">
        <v>26</v>
      </c>
      <c r="L17" s="70" t="s">
        <v>22</v>
      </c>
      <c r="M17" s="75" t="s">
        <v>228</v>
      </c>
    </row>
    <row r="18" spans="1:13" s="4" customFormat="1" ht="38.25" customHeight="1">
      <c r="A18" s="63" t="s">
        <v>47</v>
      </c>
      <c r="B18" s="64">
        <v>6133800</v>
      </c>
      <c r="C18" s="69">
        <f>B18*1.22</f>
        <v>7483236</v>
      </c>
      <c r="D18" s="74" t="s">
        <v>13</v>
      </c>
      <c r="E18" s="70">
        <v>1</v>
      </c>
      <c r="F18" s="70">
        <v>4.6950000000000003</v>
      </c>
      <c r="G18" s="70">
        <v>277</v>
      </c>
      <c r="H18" s="70" t="s">
        <v>112</v>
      </c>
      <c r="I18" s="70">
        <v>21.5</v>
      </c>
      <c r="J18" s="70">
        <v>1</v>
      </c>
      <c r="K18" s="70" t="s">
        <v>26</v>
      </c>
      <c r="L18" s="70" t="s">
        <v>22</v>
      </c>
      <c r="M18" s="75" t="s">
        <v>229</v>
      </c>
    </row>
    <row r="19" spans="1:13" s="4" customFormat="1" ht="39" customHeight="1">
      <c r="A19" s="63" t="s">
        <v>48</v>
      </c>
      <c r="B19" s="64">
        <v>6522300</v>
      </c>
      <c r="C19" s="69">
        <f t="shared" si="0"/>
        <v>7957206</v>
      </c>
      <c r="D19" s="74" t="s">
        <v>12</v>
      </c>
      <c r="E19" s="70">
        <v>1</v>
      </c>
      <c r="F19" s="70">
        <v>7.8150000000000004</v>
      </c>
      <c r="G19" s="70">
        <v>277</v>
      </c>
      <c r="H19" s="70" t="s">
        <v>112</v>
      </c>
      <c r="I19" s="70">
        <v>23.9</v>
      </c>
      <c r="J19" s="70">
        <v>1</v>
      </c>
      <c r="K19" s="70" t="s">
        <v>26</v>
      </c>
      <c r="L19" s="70" t="s">
        <v>22</v>
      </c>
      <c r="M19" s="75" t="s">
        <v>273</v>
      </c>
    </row>
    <row r="20" spans="1:13" s="4" customFormat="1" ht="42.75" customHeight="1">
      <c r="A20" s="63" t="s">
        <v>49</v>
      </c>
      <c r="B20" s="64">
        <v>5913000</v>
      </c>
      <c r="C20" s="69">
        <f t="shared" si="0"/>
        <v>7213860</v>
      </c>
      <c r="D20" s="74" t="s">
        <v>14</v>
      </c>
      <c r="E20" s="70">
        <v>2</v>
      </c>
      <c r="F20" s="70">
        <v>14.5</v>
      </c>
      <c r="G20" s="70">
        <v>292</v>
      </c>
      <c r="H20" s="70" t="s">
        <v>112</v>
      </c>
      <c r="I20" s="70">
        <v>46.8</v>
      </c>
      <c r="J20" s="70">
        <v>1</v>
      </c>
      <c r="K20" s="70">
        <v>500</v>
      </c>
      <c r="L20" s="70" t="s">
        <v>25</v>
      </c>
      <c r="M20" s="75" t="s">
        <v>282</v>
      </c>
    </row>
    <row r="21" spans="1:13" s="4" customFormat="1" ht="52.5" customHeight="1">
      <c r="A21" s="63" t="s">
        <v>117</v>
      </c>
      <c r="B21" s="64">
        <v>6075000</v>
      </c>
      <c r="C21" s="69">
        <f>B21*1.22</f>
        <v>7411500</v>
      </c>
      <c r="D21" s="74" t="s">
        <v>14</v>
      </c>
      <c r="E21" s="70">
        <v>2</v>
      </c>
      <c r="F21" s="70">
        <v>14.5</v>
      </c>
      <c r="G21" s="70">
        <v>292</v>
      </c>
      <c r="H21" s="70" t="s">
        <v>112</v>
      </c>
      <c r="I21" s="70">
        <v>46.8</v>
      </c>
      <c r="J21" s="70">
        <v>1</v>
      </c>
      <c r="K21" s="70">
        <v>500</v>
      </c>
      <c r="L21" s="70" t="s">
        <v>25</v>
      </c>
      <c r="M21" s="75" t="s">
        <v>257</v>
      </c>
    </row>
    <row r="22" spans="1:13" s="4" customFormat="1" ht="47.25" customHeight="1">
      <c r="A22" s="63" t="s">
        <v>77</v>
      </c>
      <c r="B22" s="64">
        <v>6075000</v>
      </c>
      <c r="C22" s="69">
        <f t="shared" si="0"/>
        <v>7411500</v>
      </c>
      <c r="D22" s="74" t="s">
        <v>14</v>
      </c>
      <c r="E22" s="70">
        <v>2</v>
      </c>
      <c r="F22" s="70">
        <v>14.5</v>
      </c>
      <c r="G22" s="70">
        <v>301</v>
      </c>
      <c r="H22" s="70" t="s">
        <v>112</v>
      </c>
      <c r="I22" s="70">
        <v>46.8</v>
      </c>
      <c r="J22" s="70">
        <v>1</v>
      </c>
      <c r="K22" s="70">
        <v>500</v>
      </c>
      <c r="L22" s="70" t="s">
        <v>25</v>
      </c>
      <c r="M22" s="75" t="s">
        <v>258</v>
      </c>
    </row>
    <row r="23" spans="1:13" s="4" customFormat="1" ht="47.25" customHeight="1" thickBot="1">
      <c r="A23" s="63" t="s">
        <v>50</v>
      </c>
      <c r="B23" s="64">
        <v>5682400</v>
      </c>
      <c r="C23" s="69">
        <f>B23*1.22</f>
        <v>6932528</v>
      </c>
      <c r="D23" s="76" t="s">
        <v>14</v>
      </c>
      <c r="E23" s="77">
        <v>2</v>
      </c>
      <c r="F23" s="77">
        <v>11.574999999999999</v>
      </c>
      <c r="G23" s="77">
        <v>292</v>
      </c>
      <c r="H23" s="77" t="s">
        <v>112</v>
      </c>
      <c r="I23" s="77">
        <v>36.700000000000003</v>
      </c>
      <c r="J23" s="77">
        <v>1</v>
      </c>
      <c r="K23" s="77">
        <v>500</v>
      </c>
      <c r="L23" s="77" t="s">
        <v>25</v>
      </c>
      <c r="M23" s="78" t="s">
        <v>279</v>
      </c>
    </row>
    <row r="24" spans="1:13" s="4" customFormat="1" ht="26.25" customHeight="1" thickBot="1">
      <c r="A24" s="119" t="s">
        <v>7</v>
      </c>
      <c r="B24" s="120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2"/>
    </row>
    <row r="25" spans="1:13" s="4" customFormat="1" ht="44.25" customHeight="1">
      <c r="A25" s="63" t="s">
        <v>110</v>
      </c>
      <c r="B25" s="65">
        <v>6594500</v>
      </c>
      <c r="C25" s="79">
        <f>B25*1.22</f>
        <v>8045290</v>
      </c>
      <c r="D25" s="71" t="s">
        <v>12</v>
      </c>
      <c r="E25" s="72">
        <v>1</v>
      </c>
      <c r="F25" s="72">
        <v>12.3</v>
      </c>
      <c r="G25" s="72">
        <v>300</v>
      </c>
      <c r="H25" s="72">
        <v>154</v>
      </c>
      <c r="I25" s="72" t="s">
        <v>23</v>
      </c>
      <c r="J25" s="72">
        <v>1</v>
      </c>
      <c r="K25" s="72">
        <v>210</v>
      </c>
      <c r="L25" s="72" t="s">
        <v>44</v>
      </c>
      <c r="M25" s="73" t="s">
        <v>230</v>
      </c>
    </row>
    <row r="26" spans="1:13" s="4" customFormat="1" ht="56.25" customHeight="1">
      <c r="A26" s="63" t="s">
        <v>164</v>
      </c>
      <c r="B26" s="64">
        <v>6773500</v>
      </c>
      <c r="C26" s="69">
        <f>B26*1.22</f>
        <v>8263670</v>
      </c>
      <c r="D26" s="74" t="s">
        <v>12</v>
      </c>
      <c r="E26" s="70">
        <v>1</v>
      </c>
      <c r="F26" s="70">
        <v>12.3</v>
      </c>
      <c r="G26" s="70">
        <v>300</v>
      </c>
      <c r="H26" s="70" t="s">
        <v>125</v>
      </c>
      <c r="I26" s="70" t="s">
        <v>23</v>
      </c>
      <c r="J26" s="70">
        <v>1</v>
      </c>
      <c r="K26" s="70" t="s">
        <v>165</v>
      </c>
      <c r="L26" s="70" t="s">
        <v>44</v>
      </c>
      <c r="M26" s="75" t="s">
        <v>231</v>
      </c>
    </row>
    <row r="27" spans="1:13" s="4" customFormat="1" ht="41.25" customHeight="1">
      <c r="A27" s="63" t="s">
        <v>161</v>
      </c>
      <c r="B27" s="64">
        <v>4754000</v>
      </c>
      <c r="C27" s="69">
        <f t="shared" ref="C27:C35" si="1">B27*1.22</f>
        <v>5799880</v>
      </c>
      <c r="D27" s="74" t="s">
        <v>14</v>
      </c>
      <c r="E27" s="70">
        <v>2</v>
      </c>
      <c r="F27" s="70">
        <v>15.5</v>
      </c>
      <c r="G27" s="70">
        <v>292</v>
      </c>
      <c r="H27" s="70" t="s">
        <v>112</v>
      </c>
      <c r="I27" s="70" t="s">
        <v>23</v>
      </c>
      <c r="J27" s="70">
        <v>1</v>
      </c>
      <c r="K27" s="70">
        <v>350</v>
      </c>
      <c r="L27" s="70" t="s">
        <v>2</v>
      </c>
      <c r="M27" s="75" t="s">
        <v>232</v>
      </c>
    </row>
    <row r="28" spans="1:13" s="1" customFormat="1" ht="47.25" customHeight="1">
      <c r="A28" s="63" t="s">
        <v>56</v>
      </c>
      <c r="B28" s="64">
        <v>4916000</v>
      </c>
      <c r="C28" s="69">
        <f t="shared" si="1"/>
        <v>5997520</v>
      </c>
      <c r="D28" s="74" t="s">
        <v>14</v>
      </c>
      <c r="E28" s="70">
        <v>2</v>
      </c>
      <c r="F28" s="70">
        <v>15.5</v>
      </c>
      <c r="G28" s="70">
        <v>292</v>
      </c>
      <c r="H28" s="70" t="s">
        <v>112</v>
      </c>
      <c r="I28" s="70" t="s">
        <v>23</v>
      </c>
      <c r="J28" s="70">
        <v>1</v>
      </c>
      <c r="K28" s="70">
        <v>350</v>
      </c>
      <c r="L28" s="70" t="s">
        <v>2</v>
      </c>
      <c r="M28" s="75" t="s">
        <v>233</v>
      </c>
    </row>
    <row r="29" spans="1:13" s="1" customFormat="1" ht="42" customHeight="1">
      <c r="A29" s="63" t="s">
        <v>148</v>
      </c>
      <c r="B29" s="64">
        <v>4916000</v>
      </c>
      <c r="C29" s="69">
        <f t="shared" si="1"/>
        <v>5997520</v>
      </c>
      <c r="D29" s="74" t="s">
        <v>14</v>
      </c>
      <c r="E29" s="70">
        <v>2</v>
      </c>
      <c r="F29" s="70">
        <v>15.5</v>
      </c>
      <c r="G29" s="70">
        <v>301</v>
      </c>
      <c r="H29" s="70" t="s">
        <v>112</v>
      </c>
      <c r="I29" s="70" t="s">
        <v>23</v>
      </c>
      <c r="J29" s="70">
        <v>1</v>
      </c>
      <c r="K29" s="70">
        <v>350</v>
      </c>
      <c r="L29" s="70" t="s">
        <v>2</v>
      </c>
      <c r="M29" s="75" t="s">
        <v>234</v>
      </c>
    </row>
    <row r="30" spans="1:13" s="1" customFormat="1" ht="48.75" customHeight="1">
      <c r="A30" s="63" t="s">
        <v>51</v>
      </c>
      <c r="B30" s="64">
        <v>4875400</v>
      </c>
      <c r="C30" s="69">
        <f t="shared" si="1"/>
        <v>5947988</v>
      </c>
      <c r="D30" s="74" t="s">
        <v>14</v>
      </c>
      <c r="E30" s="70">
        <v>2</v>
      </c>
      <c r="F30" s="70">
        <v>15.5</v>
      </c>
      <c r="G30" s="70">
        <v>292</v>
      </c>
      <c r="H30" s="70" t="s">
        <v>112</v>
      </c>
      <c r="I30" s="70" t="s">
        <v>23</v>
      </c>
      <c r="J30" s="70">
        <v>1</v>
      </c>
      <c r="K30" s="70">
        <v>350</v>
      </c>
      <c r="L30" s="70" t="s">
        <v>173</v>
      </c>
      <c r="M30" s="75" t="s">
        <v>235</v>
      </c>
    </row>
    <row r="31" spans="1:13" s="1" customFormat="1" ht="45" customHeight="1">
      <c r="A31" s="63" t="s">
        <v>52</v>
      </c>
      <c r="B31" s="64">
        <v>4713000</v>
      </c>
      <c r="C31" s="69">
        <f t="shared" si="1"/>
        <v>5749860</v>
      </c>
      <c r="D31" s="74" t="s">
        <v>14</v>
      </c>
      <c r="E31" s="70">
        <v>2</v>
      </c>
      <c r="F31" s="70">
        <v>15.5</v>
      </c>
      <c r="G31" s="70">
        <v>292</v>
      </c>
      <c r="H31" s="70" t="s">
        <v>112</v>
      </c>
      <c r="I31" s="70" t="s">
        <v>23</v>
      </c>
      <c r="J31" s="70">
        <v>1</v>
      </c>
      <c r="K31" s="70">
        <v>350</v>
      </c>
      <c r="L31" s="70" t="s">
        <v>2</v>
      </c>
      <c r="M31" s="75" t="s">
        <v>236</v>
      </c>
    </row>
    <row r="32" spans="1:13" s="4" customFormat="1" ht="49.5" customHeight="1">
      <c r="A32" s="63" t="s">
        <v>121</v>
      </c>
      <c r="B32" s="64">
        <v>7083400</v>
      </c>
      <c r="C32" s="69">
        <f t="shared" si="1"/>
        <v>8641748</v>
      </c>
      <c r="D32" s="74" t="s">
        <v>12</v>
      </c>
      <c r="E32" s="70">
        <v>1</v>
      </c>
      <c r="F32" s="70">
        <v>17</v>
      </c>
      <c r="G32" s="70">
        <v>400</v>
      </c>
      <c r="H32" s="70" t="s">
        <v>111</v>
      </c>
      <c r="I32" s="70" t="s">
        <v>23</v>
      </c>
      <c r="J32" s="70">
        <v>1</v>
      </c>
      <c r="K32" s="70">
        <v>350</v>
      </c>
      <c r="L32" s="70" t="s">
        <v>122</v>
      </c>
      <c r="M32" s="75" t="s">
        <v>274</v>
      </c>
    </row>
    <row r="33" spans="1:13" s="4" customFormat="1" ht="63" customHeight="1">
      <c r="A33" s="63" t="s">
        <v>175</v>
      </c>
      <c r="B33" s="64">
        <v>7083400</v>
      </c>
      <c r="C33" s="69">
        <f t="shared" si="1"/>
        <v>8641748</v>
      </c>
      <c r="D33" s="74" t="s">
        <v>12</v>
      </c>
      <c r="E33" s="70">
        <v>1</v>
      </c>
      <c r="F33" s="70">
        <v>17</v>
      </c>
      <c r="G33" s="70">
        <v>400</v>
      </c>
      <c r="H33" s="70" t="s">
        <v>111</v>
      </c>
      <c r="I33" s="70" t="s">
        <v>23</v>
      </c>
      <c r="J33" s="70">
        <v>1</v>
      </c>
      <c r="K33" s="70">
        <v>350</v>
      </c>
      <c r="L33" s="70" t="s">
        <v>122</v>
      </c>
      <c r="M33" s="75" t="s">
        <v>291</v>
      </c>
    </row>
    <row r="34" spans="1:13" s="4" customFormat="1" ht="60.75" customHeight="1">
      <c r="A34" s="63" t="s">
        <v>144</v>
      </c>
      <c r="B34" s="64">
        <v>7253400</v>
      </c>
      <c r="C34" s="69">
        <f t="shared" si="1"/>
        <v>8849148</v>
      </c>
      <c r="D34" s="74" t="s">
        <v>12</v>
      </c>
      <c r="E34" s="70">
        <v>1</v>
      </c>
      <c r="F34" s="70">
        <v>17</v>
      </c>
      <c r="G34" s="70">
        <v>400</v>
      </c>
      <c r="H34" s="70" t="s">
        <v>111</v>
      </c>
      <c r="I34" s="70" t="s">
        <v>23</v>
      </c>
      <c r="J34" s="70">
        <v>1</v>
      </c>
      <c r="K34" s="70">
        <v>350</v>
      </c>
      <c r="L34" s="70" t="s">
        <v>122</v>
      </c>
      <c r="M34" s="75" t="s">
        <v>275</v>
      </c>
    </row>
    <row r="35" spans="1:13" s="4" customFormat="1" ht="57" customHeight="1" thickBot="1">
      <c r="A35" s="63" t="s">
        <v>134</v>
      </c>
      <c r="B35" s="67">
        <v>6383000</v>
      </c>
      <c r="C35" s="80">
        <f t="shared" si="1"/>
        <v>7787260</v>
      </c>
      <c r="D35" s="76" t="s">
        <v>12</v>
      </c>
      <c r="E35" s="77">
        <v>2</v>
      </c>
      <c r="F35" s="77">
        <v>22</v>
      </c>
      <c r="G35" s="77">
        <v>400</v>
      </c>
      <c r="H35" s="77" t="s">
        <v>128</v>
      </c>
      <c r="I35" s="77" t="s">
        <v>23</v>
      </c>
      <c r="J35" s="77">
        <v>1</v>
      </c>
      <c r="K35" s="77">
        <v>550</v>
      </c>
      <c r="L35" s="77" t="s">
        <v>44</v>
      </c>
      <c r="M35" s="78" t="s">
        <v>237</v>
      </c>
    </row>
    <row r="36" spans="1:13" s="4" customFormat="1" ht="18.75" customHeight="1" thickBot="1">
      <c r="A36" s="119" t="s">
        <v>8</v>
      </c>
      <c r="B36" s="120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2"/>
    </row>
    <row r="37" spans="1:13" s="4" customFormat="1" ht="50.25" customHeight="1">
      <c r="A37" s="63" t="s">
        <v>126</v>
      </c>
      <c r="B37" s="65">
        <v>4082200</v>
      </c>
      <c r="C37" s="79">
        <f>B37*1.22</f>
        <v>4980284</v>
      </c>
      <c r="D37" s="71" t="s">
        <v>15</v>
      </c>
      <c r="E37" s="72">
        <v>2</v>
      </c>
      <c r="F37" s="72">
        <v>7.5750000000000002</v>
      </c>
      <c r="G37" s="72">
        <v>242</v>
      </c>
      <c r="H37" s="72" t="s">
        <v>125</v>
      </c>
      <c r="I37" s="72">
        <v>6</v>
      </c>
      <c r="J37" s="72" t="s">
        <v>31</v>
      </c>
      <c r="K37" s="72">
        <v>210</v>
      </c>
      <c r="L37" s="72" t="s">
        <v>23</v>
      </c>
      <c r="M37" s="73" t="s">
        <v>259</v>
      </c>
    </row>
    <row r="38" spans="1:13" s="4" customFormat="1" ht="51.75" customHeight="1">
      <c r="A38" s="63" t="s">
        <v>159</v>
      </c>
      <c r="B38" s="64">
        <v>7643800</v>
      </c>
      <c r="C38" s="69">
        <f>B38*1.22</f>
        <v>9325436</v>
      </c>
      <c r="D38" s="74" t="s">
        <v>12</v>
      </c>
      <c r="E38" s="70">
        <v>1</v>
      </c>
      <c r="F38" s="70">
        <v>9.89</v>
      </c>
      <c r="G38" s="70">
        <v>292</v>
      </c>
      <c r="H38" s="70" t="s">
        <v>112</v>
      </c>
      <c r="I38" s="70">
        <v>6.6</v>
      </c>
      <c r="J38" s="70" t="s">
        <v>23</v>
      </c>
      <c r="K38" s="70" t="s">
        <v>26</v>
      </c>
      <c r="L38" s="70" t="s">
        <v>25</v>
      </c>
      <c r="M38" s="75" t="s">
        <v>260</v>
      </c>
    </row>
    <row r="39" spans="1:13" s="4" customFormat="1" ht="57" customHeight="1">
      <c r="A39" s="63" t="s">
        <v>160</v>
      </c>
      <c r="B39" s="64">
        <v>7661600</v>
      </c>
      <c r="C39" s="69">
        <f t="shared" ref="C39:C59" si="2">B39*1.22</f>
        <v>9347152</v>
      </c>
      <c r="D39" s="74" t="s">
        <v>12</v>
      </c>
      <c r="E39" s="70">
        <v>1</v>
      </c>
      <c r="F39" s="70">
        <v>9.89</v>
      </c>
      <c r="G39" s="70">
        <v>292</v>
      </c>
      <c r="H39" s="70" t="s">
        <v>112</v>
      </c>
      <c r="I39" s="70">
        <v>6.6</v>
      </c>
      <c r="J39" s="70" t="s">
        <v>23</v>
      </c>
      <c r="K39" s="70" t="s">
        <v>26</v>
      </c>
      <c r="L39" s="70" t="s">
        <v>25</v>
      </c>
      <c r="M39" s="75" t="s">
        <v>261</v>
      </c>
    </row>
    <row r="40" spans="1:13" s="4" customFormat="1" ht="54.75" customHeight="1">
      <c r="A40" s="63" t="s">
        <v>132</v>
      </c>
      <c r="B40" s="64">
        <v>7549800</v>
      </c>
      <c r="C40" s="69">
        <f t="shared" si="2"/>
        <v>9210756</v>
      </c>
      <c r="D40" s="74" t="s">
        <v>12</v>
      </c>
      <c r="E40" s="70">
        <v>1</v>
      </c>
      <c r="F40" s="70">
        <v>9.5</v>
      </c>
      <c r="G40" s="70">
        <v>300</v>
      </c>
      <c r="H40" s="70" t="s">
        <v>112</v>
      </c>
      <c r="I40" s="70">
        <v>6.6</v>
      </c>
      <c r="J40" s="70" t="s">
        <v>23</v>
      </c>
      <c r="K40" s="70">
        <v>350</v>
      </c>
      <c r="L40" s="70" t="s">
        <v>22</v>
      </c>
      <c r="M40" s="75" t="s">
        <v>262</v>
      </c>
    </row>
    <row r="41" spans="1:13" s="4" customFormat="1" ht="62.25" customHeight="1">
      <c r="A41" s="63" t="s">
        <v>138</v>
      </c>
      <c r="B41" s="64">
        <v>7567600</v>
      </c>
      <c r="C41" s="69">
        <f t="shared" si="2"/>
        <v>9232472</v>
      </c>
      <c r="D41" s="74" t="s">
        <v>12</v>
      </c>
      <c r="E41" s="70">
        <v>1</v>
      </c>
      <c r="F41" s="70">
        <v>9.5</v>
      </c>
      <c r="G41" s="70">
        <v>300</v>
      </c>
      <c r="H41" s="70" t="s">
        <v>112</v>
      </c>
      <c r="I41" s="70">
        <v>6.6</v>
      </c>
      <c r="J41" s="70" t="s">
        <v>23</v>
      </c>
      <c r="K41" s="70">
        <v>350</v>
      </c>
      <c r="L41" s="70" t="s">
        <v>22</v>
      </c>
      <c r="M41" s="75" t="s">
        <v>263</v>
      </c>
    </row>
    <row r="42" spans="1:13" s="4" customFormat="1" ht="63" customHeight="1">
      <c r="A42" s="63" t="s">
        <v>151</v>
      </c>
      <c r="B42" s="64">
        <v>5235100</v>
      </c>
      <c r="C42" s="69">
        <f t="shared" si="2"/>
        <v>6386822</v>
      </c>
      <c r="D42" s="74" t="s">
        <v>14</v>
      </c>
      <c r="E42" s="70">
        <v>2</v>
      </c>
      <c r="F42" s="70">
        <v>12</v>
      </c>
      <c r="G42" s="70">
        <v>292</v>
      </c>
      <c r="H42" s="70" t="s">
        <v>112</v>
      </c>
      <c r="I42" s="70">
        <v>15.2</v>
      </c>
      <c r="J42" s="70">
        <v>1</v>
      </c>
      <c r="K42" s="70">
        <v>500</v>
      </c>
      <c r="L42" s="70" t="s">
        <v>25</v>
      </c>
      <c r="M42" s="75" t="s">
        <v>264</v>
      </c>
    </row>
    <row r="43" spans="1:13" s="4" customFormat="1" ht="66.75" customHeight="1">
      <c r="A43" s="63" t="s">
        <v>288</v>
      </c>
      <c r="B43" s="64">
        <v>5326400</v>
      </c>
      <c r="C43" s="69">
        <f t="shared" si="2"/>
        <v>6498208</v>
      </c>
      <c r="D43" s="74" t="s">
        <v>14</v>
      </c>
      <c r="E43" s="70">
        <v>2</v>
      </c>
      <c r="F43" s="70">
        <v>12</v>
      </c>
      <c r="G43" s="70">
        <v>292</v>
      </c>
      <c r="H43" s="70" t="s">
        <v>112</v>
      </c>
      <c r="I43" s="70">
        <v>20</v>
      </c>
      <c r="J43" s="70">
        <v>1</v>
      </c>
      <c r="K43" s="70">
        <v>500</v>
      </c>
      <c r="L43" s="70" t="s">
        <v>25</v>
      </c>
      <c r="M43" s="75" t="s">
        <v>283</v>
      </c>
    </row>
    <row r="44" spans="1:13" s="4" customFormat="1" ht="65.25" customHeight="1">
      <c r="A44" s="63" t="s">
        <v>153</v>
      </c>
      <c r="B44" s="64">
        <v>5380100</v>
      </c>
      <c r="C44" s="69">
        <f>B44*1.22</f>
        <v>6563722</v>
      </c>
      <c r="D44" s="74" t="s">
        <v>14</v>
      </c>
      <c r="E44" s="70">
        <v>2</v>
      </c>
      <c r="F44" s="70">
        <v>12</v>
      </c>
      <c r="G44" s="70">
        <v>301</v>
      </c>
      <c r="H44" s="70" t="s">
        <v>112</v>
      </c>
      <c r="I44" s="70">
        <v>15.2</v>
      </c>
      <c r="J44" s="70">
        <v>1</v>
      </c>
      <c r="K44" s="70">
        <v>500</v>
      </c>
      <c r="L44" s="70" t="s">
        <v>25</v>
      </c>
      <c r="M44" s="75" t="s">
        <v>265</v>
      </c>
    </row>
    <row r="45" spans="1:13" s="4" customFormat="1" ht="62.25" customHeight="1">
      <c r="A45" s="63" t="s">
        <v>176</v>
      </c>
      <c r="B45" s="64">
        <v>5479200</v>
      </c>
      <c r="C45" s="69">
        <f t="shared" si="2"/>
        <v>6684624</v>
      </c>
      <c r="D45" s="74" t="s">
        <v>14</v>
      </c>
      <c r="E45" s="70">
        <v>2</v>
      </c>
      <c r="F45" s="70">
        <v>12</v>
      </c>
      <c r="G45" s="70">
        <v>301</v>
      </c>
      <c r="H45" s="70" t="s">
        <v>112</v>
      </c>
      <c r="I45" s="70">
        <v>20</v>
      </c>
      <c r="J45" s="70">
        <v>1</v>
      </c>
      <c r="K45" s="70">
        <v>500</v>
      </c>
      <c r="L45" s="70" t="s">
        <v>25</v>
      </c>
      <c r="M45" s="75" t="s">
        <v>284</v>
      </c>
    </row>
    <row r="46" spans="1:13" s="4" customFormat="1" ht="55.5" customHeight="1">
      <c r="A46" s="63" t="s">
        <v>152</v>
      </c>
      <c r="B46" s="64">
        <v>5379100</v>
      </c>
      <c r="C46" s="69">
        <f t="shared" si="2"/>
        <v>6562502</v>
      </c>
      <c r="D46" s="74" t="s">
        <v>14</v>
      </c>
      <c r="E46" s="70">
        <v>2</v>
      </c>
      <c r="F46" s="70">
        <v>12</v>
      </c>
      <c r="G46" s="70">
        <v>292</v>
      </c>
      <c r="H46" s="70" t="s">
        <v>112</v>
      </c>
      <c r="I46" s="70">
        <v>15.2</v>
      </c>
      <c r="J46" s="70">
        <v>1</v>
      </c>
      <c r="K46" s="70">
        <v>500</v>
      </c>
      <c r="L46" s="70" t="s">
        <v>25</v>
      </c>
      <c r="M46" s="75" t="s">
        <v>266</v>
      </c>
    </row>
    <row r="47" spans="1:13" s="3" customFormat="1" ht="77.25" customHeight="1">
      <c r="A47" s="63" t="s">
        <v>154</v>
      </c>
      <c r="B47" s="64">
        <v>5445100</v>
      </c>
      <c r="C47" s="69">
        <f t="shared" si="2"/>
        <v>6643022</v>
      </c>
      <c r="D47" s="74" t="s">
        <v>14</v>
      </c>
      <c r="E47" s="70">
        <v>2</v>
      </c>
      <c r="F47" s="70">
        <v>12</v>
      </c>
      <c r="G47" s="70">
        <v>301</v>
      </c>
      <c r="H47" s="70" t="s">
        <v>112</v>
      </c>
      <c r="I47" s="70">
        <v>15.2</v>
      </c>
      <c r="J47" s="70">
        <v>1</v>
      </c>
      <c r="K47" s="70">
        <v>500</v>
      </c>
      <c r="L47" s="70" t="s">
        <v>25</v>
      </c>
      <c r="M47" s="75" t="s">
        <v>267</v>
      </c>
    </row>
    <row r="48" spans="1:13" s="3" customFormat="1" ht="42" customHeight="1">
      <c r="A48" s="63" t="s">
        <v>53</v>
      </c>
      <c r="B48" s="64">
        <v>4297000</v>
      </c>
      <c r="C48" s="69">
        <f>B48*1.22</f>
        <v>5242340</v>
      </c>
      <c r="D48" s="74" t="s">
        <v>15</v>
      </c>
      <c r="E48" s="70">
        <v>2</v>
      </c>
      <c r="F48" s="70">
        <v>11.945</v>
      </c>
      <c r="G48" s="70">
        <v>292</v>
      </c>
      <c r="H48" s="70" t="s">
        <v>112</v>
      </c>
      <c r="I48" s="70">
        <v>6.5</v>
      </c>
      <c r="J48" s="70" t="s">
        <v>31</v>
      </c>
      <c r="K48" s="70">
        <v>210</v>
      </c>
      <c r="L48" s="70" t="s">
        <v>31</v>
      </c>
      <c r="M48" s="75" t="s">
        <v>205</v>
      </c>
    </row>
    <row r="49" spans="1:13" s="3" customFormat="1" ht="45.75" customHeight="1">
      <c r="A49" s="63" t="s">
        <v>64</v>
      </c>
      <c r="B49" s="64">
        <v>4307000</v>
      </c>
      <c r="C49" s="69">
        <f t="shared" si="2"/>
        <v>5254540</v>
      </c>
      <c r="D49" s="74" t="s">
        <v>15</v>
      </c>
      <c r="E49" s="70">
        <v>2</v>
      </c>
      <c r="F49" s="70">
        <v>11.945</v>
      </c>
      <c r="G49" s="70">
        <v>292</v>
      </c>
      <c r="H49" s="70" t="s">
        <v>112</v>
      </c>
      <c r="I49" s="70">
        <v>8</v>
      </c>
      <c r="J49" s="70" t="s">
        <v>31</v>
      </c>
      <c r="K49" s="70">
        <v>210</v>
      </c>
      <c r="L49" s="70" t="s">
        <v>31</v>
      </c>
      <c r="M49" s="75" t="s">
        <v>205</v>
      </c>
    </row>
    <row r="50" spans="1:13" s="3" customFormat="1" ht="54.75" customHeight="1">
      <c r="A50" s="63" t="s">
        <v>46</v>
      </c>
      <c r="B50" s="64">
        <v>5201700</v>
      </c>
      <c r="C50" s="69">
        <f t="shared" si="2"/>
        <v>6346074</v>
      </c>
      <c r="D50" s="74" t="s">
        <v>14</v>
      </c>
      <c r="E50" s="70">
        <v>2</v>
      </c>
      <c r="F50" s="70">
        <v>15</v>
      </c>
      <c r="G50" s="70">
        <v>292</v>
      </c>
      <c r="H50" s="70" t="s">
        <v>112</v>
      </c>
      <c r="I50" s="70">
        <v>10</v>
      </c>
      <c r="J50" s="70" t="s">
        <v>23</v>
      </c>
      <c r="K50" s="70">
        <v>350</v>
      </c>
      <c r="L50" s="70" t="s">
        <v>25</v>
      </c>
      <c r="M50" s="75" t="s">
        <v>268</v>
      </c>
    </row>
    <row r="51" spans="1:13" s="3" customFormat="1" ht="62.25" customHeight="1">
      <c r="A51" s="63" t="s">
        <v>73</v>
      </c>
      <c r="B51" s="64">
        <v>5345700</v>
      </c>
      <c r="C51" s="69">
        <f t="shared" si="2"/>
        <v>6521754</v>
      </c>
      <c r="D51" s="74" t="s">
        <v>14</v>
      </c>
      <c r="E51" s="70">
        <v>2</v>
      </c>
      <c r="F51" s="70">
        <v>15</v>
      </c>
      <c r="G51" s="70">
        <v>292</v>
      </c>
      <c r="H51" s="70" t="s">
        <v>112</v>
      </c>
      <c r="I51" s="70">
        <v>10</v>
      </c>
      <c r="J51" s="70" t="s">
        <v>23</v>
      </c>
      <c r="K51" s="70">
        <v>350</v>
      </c>
      <c r="L51" s="70" t="s">
        <v>25</v>
      </c>
      <c r="M51" s="75" t="s">
        <v>269</v>
      </c>
    </row>
    <row r="52" spans="1:13" s="3" customFormat="1" ht="51.75" customHeight="1">
      <c r="A52" s="63" t="s">
        <v>62</v>
      </c>
      <c r="B52" s="64">
        <v>5346700</v>
      </c>
      <c r="C52" s="69">
        <f>B52*1.22</f>
        <v>6522974</v>
      </c>
      <c r="D52" s="74" t="s">
        <v>14</v>
      </c>
      <c r="E52" s="70">
        <v>2</v>
      </c>
      <c r="F52" s="70">
        <v>15</v>
      </c>
      <c r="G52" s="70">
        <v>292</v>
      </c>
      <c r="H52" s="70" t="s">
        <v>112</v>
      </c>
      <c r="I52" s="70">
        <v>10</v>
      </c>
      <c r="J52" s="70" t="s">
        <v>23</v>
      </c>
      <c r="K52" s="70">
        <v>350</v>
      </c>
      <c r="L52" s="70" t="s">
        <v>25</v>
      </c>
      <c r="M52" s="75" t="s">
        <v>270</v>
      </c>
    </row>
    <row r="53" spans="1:13" s="3" customFormat="1" ht="39.75" customHeight="1">
      <c r="A53" s="63" t="s">
        <v>54</v>
      </c>
      <c r="B53" s="64">
        <v>5213700</v>
      </c>
      <c r="C53" s="69">
        <f t="shared" si="2"/>
        <v>6360714</v>
      </c>
      <c r="D53" s="74" t="s">
        <v>14</v>
      </c>
      <c r="E53" s="70">
        <v>2</v>
      </c>
      <c r="F53" s="70">
        <v>15</v>
      </c>
      <c r="G53" s="70">
        <v>292</v>
      </c>
      <c r="H53" s="70" t="s">
        <v>112</v>
      </c>
      <c r="I53" s="70">
        <v>10</v>
      </c>
      <c r="J53" s="70" t="s">
        <v>23</v>
      </c>
      <c r="K53" s="70">
        <v>350</v>
      </c>
      <c r="L53" s="70" t="s">
        <v>25</v>
      </c>
      <c r="M53" s="75" t="s">
        <v>271</v>
      </c>
    </row>
    <row r="54" spans="1:13" s="3" customFormat="1" ht="49.5" customHeight="1">
      <c r="A54" s="63" t="s">
        <v>177</v>
      </c>
      <c r="B54" s="64">
        <v>5333700</v>
      </c>
      <c r="C54" s="69">
        <f>B54*1.22</f>
        <v>6507114</v>
      </c>
      <c r="D54" s="74" t="s">
        <v>14</v>
      </c>
      <c r="E54" s="70">
        <v>2</v>
      </c>
      <c r="F54" s="70">
        <v>15</v>
      </c>
      <c r="G54" s="70">
        <v>292</v>
      </c>
      <c r="H54" s="70" t="s">
        <v>112</v>
      </c>
      <c r="I54" s="70">
        <v>10</v>
      </c>
      <c r="J54" s="70" t="s">
        <v>23</v>
      </c>
      <c r="K54" s="70">
        <v>350</v>
      </c>
      <c r="L54" s="70" t="s">
        <v>25</v>
      </c>
      <c r="M54" s="75" t="s">
        <v>285</v>
      </c>
    </row>
    <row r="55" spans="1:13" s="3" customFormat="1" ht="46.5" customHeight="1">
      <c r="A55" s="63" t="s">
        <v>59</v>
      </c>
      <c r="B55" s="64">
        <v>5813200</v>
      </c>
      <c r="C55" s="69">
        <f t="shared" si="2"/>
        <v>7092104</v>
      </c>
      <c r="D55" s="74" t="s">
        <v>14</v>
      </c>
      <c r="E55" s="70">
        <v>2</v>
      </c>
      <c r="F55" s="70">
        <v>20.074999999999999</v>
      </c>
      <c r="G55" s="70">
        <v>400</v>
      </c>
      <c r="H55" s="70" t="s">
        <v>111</v>
      </c>
      <c r="I55" s="70">
        <v>20</v>
      </c>
      <c r="J55" s="70" t="s">
        <v>23</v>
      </c>
      <c r="K55" s="70">
        <v>350</v>
      </c>
      <c r="L55" s="70" t="s">
        <v>23</v>
      </c>
      <c r="M55" s="75" t="s">
        <v>206</v>
      </c>
    </row>
    <row r="56" spans="1:13" s="3" customFormat="1" ht="53.25" customHeight="1">
      <c r="A56" s="63" t="s">
        <v>69</v>
      </c>
      <c r="B56" s="64">
        <v>5983200</v>
      </c>
      <c r="C56" s="69">
        <f t="shared" si="2"/>
        <v>7299504</v>
      </c>
      <c r="D56" s="74" t="s">
        <v>14</v>
      </c>
      <c r="E56" s="70">
        <v>2</v>
      </c>
      <c r="F56" s="70">
        <v>20.074999999999999</v>
      </c>
      <c r="G56" s="70">
        <v>400</v>
      </c>
      <c r="H56" s="70" t="s">
        <v>111</v>
      </c>
      <c r="I56" s="70">
        <v>20</v>
      </c>
      <c r="J56" s="70" t="s">
        <v>23</v>
      </c>
      <c r="K56" s="70">
        <v>350</v>
      </c>
      <c r="L56" s="70" t="s">
        <v>23</v>
      </c>
      <c r="M56" s="75" t="s">
        <v>209</v>
      </c>
    </row>
    <row r="57" spans="1:13" s="3" customFormat="1" ht="60" customHeight="1">
      <c r="A57" s="63" t="s">
        <v>66</v>
      </c>
      <c r="B57" s="64">
        <v>5833200</v>
      </c>
      <c r="C57" s="69">
        <f t="shared" si="2"/>
        <v>7116504</v>
      </c>
      <c r="D57" s="74" t="s">
        <v>14</v>
      </c>
      <c r="E57" s="70">
        <v>2</v>
      </c>
      <c r="F57" s="70">
        <v>20.074999999999999</v>
      </c>
      <c r="G57" s="70">
        <v>400</v>
      </c>
      <c r="H57" s="70" t="s">
        <v>111</v>
      </c>
      <c r="I57" s="70">
        <v>20</v>
      </c>
      <c r="J57" s="70">
        <v>1</v>
      </c>
      <c r="K57" s="70">
        <v>350</v>
      </c>
      <c r="L57" s="70" t="s">
        <v>23</v>
      </c>
      <c r="M57" s="75" t="s">
        <v>208</v>
      </c>
    </row>
    <row r="58" spans="1:13" s="3" customFormat="1" ht="60.75" customHeight="1">
      <c r="A58" s="63" t="s">
        <v>70</v>
      </c>
      <c r="B58" s="64">
        <v>6003200</v>
      </c>
      <c r="C58" s="69">
        <f>B58*1.22</f>
        <v>7323904</v>
      </c>
      <c r="D58" s="74" t="s">
        <v>14</v>
      </c>
      <c r="E58" s="70">
        <v>2</v>
      </c>
      <c r="F58" s="70">
        <v>20.074999999999999</v>
      </c>
      <c r="G58" s="70">
        <v>400</v>
      </c>
      <c r="H58" s="70" t="s">
        <v>111</v>
      </c>
      <c r="I58" s="70">
        <v>20</v>
      </c>
      <c r="J58" s="70">
        <v>1</v>
      </c>
      <c r="K58" s="70">
        <v>350</v>
      </c>
      <c r="L58" s="70" t="s">
        <v>23</v>
      </c>
      <c r="M58" s="75" t="s">
        <v>209</v>
      </c>
    </row>
    <row r="59" spans="1:13" s="3" customFormat="1" ht="56.25" customHeight="1">
      <c r="A59" s="63" t="s">
        <v>55</v>
      </c>
      <c r="B59" s="64">
        <v>5899200</v>
      </c>
      <c r="C59" s="69">
        <f t="shared" si="2"/>
        <v>7197024</v>
      </c>
      <c r="D59" s="74" t="s">
        <v>14</v>
      </c>
      <c r="E59" s="70">
        <v>2</v>
      </c>
      <c r="F59" s="70">
        <v>20.074999999999999</v>
      </c>
      <c r="G59" s="70">
        <v>390</v>
      </c>
      <c r="H59" s="70" t="s">
        <v>111</v>
      </c>
      <c r="I59" s="70">
        <v>20</v>
      </c>
      <c r="J59" s="70" t="s">
        <v>23</v>
      </c>
      <c r="K59" s="70">
        <v>350</v>
      </c>
      <c r="L59" s="70" t="s">
        <v>23</v>
      </c>
      <c r="M59" s="75" t="s">
        <v>207</v>
      </c>
    </row>
    <row r="60" spans="1:13" s="3" customFormat="1" ht="66" customHeight="1">
      <c r="A60" s="63" t="s">
        <v>135</v>
      </c>
      <c r="B60" s="64">
        <v>6334000</v>
      </c>
      <c r="C60" s="69">
        <f t="shared" ref="C60:C61" si="3">B60*1.22</f>
        <v>7727480</v>
      </c>
      <c r="D60" s="74" t="s">
        <v>14</v>
      </c>
      <c r="E60" s="70">
        <v>2</v>
      </c>
      <c r="F60" s="70">
        <v>26.574999999999999</v>
      </c>
      <c r="G60" s="70">
        <v>390</v>
      </c>
      <c r="H60" s="70" t="s">
        <v>111</v>
      </c>
      <c r="I60" s="70">
        <v>20</v>
      </c>
      <c r="J60" s="70">
        <v>1</v>
      </c>
      <c r="K60" s="70">
        <v>350</v>
      </c>
      <c r="L60" s="70" t="s">
        <v>23</v>
      </c>
      <c r="M60" s="75" t="s">
        <v>211</v>
      </c>
    </row>
    <row r="61" spans="1:13" s="3" customFormat="1" ht="60.75" customHeight="1">
      <c r="A61" s="63" t="s">
        <v>68</v>
      </c>
      <c r="B61" s="64">
        <v>6176200</v>
      </c>
      <c r="C61" s="69">
        <f t="shared" si="3"/>
        <v>7534964</v>
      </c>
      <c r="D61" s="74" t="s">
        <v>14</v>
      </c>
      <c r="E61" s="70">
        <v>2</v>
      </c>
      <c r="F61" s="70">
        <v>20.074999999999999</v>
      </c>
      <c r="G61" s="70">
        <v>390</v>
      </c>
      <c r="H61" s="70" t="s">
        <v>111</v>
      </c>
      <c r="I61" s="70">
        <v>20</v>
      </c>
      <c r="J61" s="70" t="s">
        <v>23</v>
      </c>
      <c r="K61" s="70">
        <v>350</v>
      </c>
      <c r="L61" s="70" t="s">
        <v>23</v>
      </c>
      <c r="M61" s="75" t="s">
        <v>210</v>
      </c>
    </row>
    <row r="62" spans="1:13" s="3" customFormat="1" ht="75.75" customHeight="1">
      <c r="A62" s="63" t="s">
        <v>136</v>
      </c>
      <c r="B62" s="64">
        <v>6834000</v>
      </c>
      <c r="C62" s="69">
        <f t="shared" ref="C62:C63" si="4">B62*1.22</f>
        <v>8337480</v>
      </c>
      <c r="D62" s="74" t="s">
        <v>16</v>
      </c>
      <c r="E62" s="70">
        <v>2</v>
      </c>
      <c r="F62" s="70">
        <v>32.57</v>
      </c>
      <c r="G62" s="70">
        <v>390</v>
      </c>
      <c r="H62" s="70" t="s">
        <v>114</v>
      </c>
      <c r="I62" s="70">
        <v>25</v>
      </c>
      <c r="J62" s="70">
        <v>1</v>
      </c>
      <c r="K62" s="70">
        <v>350</v>
      </c>
      <c r="L62" s="70" t="s">
        <v>23</v>
      </c>
      <c r="M62" s="75" t="s">
        <v>212</v>
      </c>
    </row>
    <row r="63" spans="1:13" s="3" customFormat="1" ht="55.5" customHeight="1">
      <c r="A63" s="63" t="s">
        <v>119</v>
      </c>
      <c r="B63" s="64">
        <v>6750400</v>
      </c>
      <c r="C63" s="69">
        <f t="shared" si="4"/>
        <v>8235488</v>
      </c>
      <c r="D63" s="74" t="s">
        <v>12</v>
      </c>
      <c r="E63" s="70">
        <v>2</v>
      </c>
      <c r="F63" s="70">
        <v>19.074999999999999</v>
      </c>
      <c r="G63" s="70">
        <v>400</v>
      </c>
      <c r="H63" s="70" t="s">
        <v>111</v>
      </c>
      <c r="I63" s="70">
        <v>16</v>
      </c>
      <c r="J63" s="70" t="s">
        <v>23</v>
      </c>
      <c r="K63" s="70">
        <v>350</v>
      </c>
      <c r="L63" s="70" t="s">
        <v>23</v>
      </c>
      <c r="M63" s="75" t="s">
        <v>213</v>
      </c>
    </row>
    <row r="64" spans="1:13" s="3" customFormat="1" ht="59.25" customHeight="1">
      <c r="A64" s="63" t="s">
        <v>143</v>
      </c>
      <c r="B64" s="64">
        <v>6920400</v>
      </c>
      <c r="C64" s="69">
        <f>B64*1.22</f>
        <v>8442888</v>
      </c>
      <c r="D64" s="74" t="s">
        <v>12</v>
      </c>
      <c r="E64" s="70">
        <v>2</v>
      </c>
      <c r="F64" s="70">
        <v>19.074999999999999</v>
      </c>
      <c r="G64" s="70">
        <v>400</v>
      </c>
      <c r="H64" s="70" t="s">
        <v>111</v>
      </c>
      <c r="I64" s="70">
        <v>16</v>
      </c>
      <c r="J64" s="70" t="s">
        <v>23</v>
      </c>
      <c r="K64" s="70">
        <v>350</v>
      </c>
      <c r="L64" s="70" t="s">
        <v>23</v>
      </c>
      <c r="M64" s="75" t="s">
        <v>214</v>
      </c>
    </row>
    <row r="65" spans="1:13" s="3" customFormat="1" ht="65.25" customHeight="1" thickBot="1">
      <c r="A65" s="63" t="s">
        <v>120</v>
      </c>
      <c r="B65" s="64">
        <v>7645100</v>
      </c>
      <c r="C65" s="69">
        <f t="shared" ref="C65" si="5">B65*1.22</f>
        <v>9327022</v>
      </c>
      <c r="D65" s="76" t="s">
        <v>12</v>
      </c>
      <c r="E65" s="77">
        <v>1</v>
      </c>
      <c r="F65" s="77">
        <v>19.574999999999999</v>
      </c>
      <c r="G65" s="77">
        <v>400</v>
      </c>
      <c r="H65" s="77" t="s">
        <v>111</v>
      </c>
      <c r="I65" s="77">
        <v>16</v>
      </c>
      <c r="J65" s="77">
        <v>1</v>
      </c>
      <c r="K65" s="77">
        <v>350</v>
      </c>
      <c r="L65" s="77" t="s">
        <v>23</v>
      </c>
      <c r="M65" s="78" t="s">
        <v>215</v>
      </c>
    </row>
    <row r="66" spans="1:13" s="1" customFormat="1" ht="20.25" customHeight="1" thickBot="1">
      <c r="A66" s="119" t="s">
        <v>9</v>
      </c>
      <c r="B66" s="120"/>
      <c r="C66" s="120"/>
      <c r="D66" s="121"/>
      <c r="E66" s="121"/>
      <c r="F66" s="121"/>
      <c r="G66" s="121"/>
      <c r="H66" s="121"/>
      <c r="I66" s="121"/>
      <c r="J66" s="121"/>
      <c r="K66" s="121"/>
      <c r="L66" s="121"/>
      <c r="M66" s="122"/>
    </row>
    <row r="67" spans="1:13" s="1" customFormat="1" ht="54.75" customHeight="1">
      <c r="A67" s="91" t="s">
        <v>178</v>
      </c>
      <c r="B67" s="92">
        <v>4380300</v>
      </c>
      <c r="C67" s="93">
        <f>B67*1.22</f>
        <v>5343966</v>
      </c>
      <c r="D67" s="71" t="s">
        <v>15</v>
      </c>
      <c r="E67" s="72">
        <v>2</v>
      </c>
      <c r="F67" s="72">
        <v>6.68</v>
      </c>
      <c r="G67" s="72">
        <v>242</v>
      </c>
      <c r="H67" s="72" t="s">
        <v>125</v>
      </c>
      <c r="I67" s="72">
        <v>5740</v>
      </c>
      <c r="J67" s="72">
        <v>1</v>
      </c>
      <c r="K67" s="72">
        <v>210</v>
      </c>
      <c r="L67" s="72" t="s">
        <v>1</v>
      </c>
      <c r="M67" s="73" t="s">
        <v>281</v>
      </c>
    </row>
    <row r="68" spans="1:13" s="1" customFormat="1" ht="57" customHeight="1">
      <c r="A68" s="63" t="s">
        <v>179</v>
      </c>
      <c r="B68" s="64">
        <v>4318400</v>
      </c>
      <c r="C68" s="69">
        <f t="shared" ref="C68:C91" si="6">B68*1.22</f>
        <v>5268448</v>
      </c>
      <c r="D68" s="74" t="s">
        <v>15</v>
      </c>
      <c r="E68" s="70">
        <v>2</v>
      </c>
      <c r="F68" s="70">
        <v>6.68</v>
      </c>
      <c r="G68" s="70">
        <v>242</v>
      </c>
      <c r="H68" s="70" t="s">
        <v>125</v>
      </c>
      <c r="I68" s="70">
        <v>5740</v>
      </c>
      <c r="J68" s="70">
        <v>1</v>
      </c>
      <c r="K68" s="70">
        <v>210</v>
      </c>
      <c r="L68" s="70" t="s">
        <v>1</v>
      </c>
      <c r="M68" s="75" t="s">
        <v>289</v>
      </c>
    </row>
    <row r="69" spans="1:13" s="1" customFormat="1" ht="43.5" customHeight="1">
      <c r="A69" s="63" t="s">
        <v>166</v>
      </c>
      <c r="B69" s="64">
        <v>4208200</v>
      </c>
      <c r="C69" s="69">
        <f t="shared" si="6"/>
        <v>5134004</v>
      </c>
      <c r="D69" s="74" t="s">
        <v>15</v>
      </c>
      <c r="E69" s="70">
        <v>2</v>
      </c>
      <c r="F69" s="70">
        <v>6.7350000000000003</v>
      </c>
      <c r="G69" s="70">
        <v>242</v>
      </c>
      <c r="H69" s="70" t="s">
        <v>125</v>
      </c>
      <c r="I69" s="70">
        <v>4840</v>
      </c>
      <c r="J69" s="70" t="s">
        <v>31</v>
      </c>
      <c r="K69" s="70">
        <v>210</v>
      </c>
      <c r="L69" s="70" t="s">
        <v>23</v>
      </c>
      <c r="M69" s="75" t="s">
        <v>238</v>
      </c>
    </row>
    <row r="70" spans="1:13" s="1" customFormat="1" ht="38.25" customHeight="1">
      <c r="A70" s="63" t="s">
        <v>162</v>
      </c>
      <c r="B70" s="64">
        <v>6333000</v>
      </c>
      <c r="C70" s="69">
        <f t="shared" si="6"/>
        <v>7726260</v>
      </c>
      <c r="D70" s="74" t="s">
        <v>12</v>
      </c>
      <c r="E70" s="70">
        <v>1</v>
      </c>
      <c r="F70" s="70">
        <v>14.324999999999999</v>
      </c>
      <c r="G70" s="70">
        <v>292</v>
      </c>
      <c r="H70" s="70" t="s">
        <v>112</v>
      </c>
      <c r="I70" s="70">
        <v>6035</v>
      </c>
      <c r="J70" s="70" t="s">
        <v>23</v>
      </c>
      <c r="K70" s="70">
        <v>210</v>
      </c>
      <c r="L70" s="70" t="s">
        <v>23</v>
      </c>
      <c r="M70" s="75" t="s">
        <v>221</v>
      </c>
    </row>
    <row r="71" spans="1:13" s="1" customFormat="1" ht="33" customHeight="1">
      <c r="A71" s="63" t="s">
        <v>67</v>
      </c>
      <c r="B71" s="64">
        <v>6332000</v>
      </c>
      <c r="C71" s="69">
        <f t="shared" si="6"/>
        <v>7725040</v>
      </c>
      <c r="D71" s="74" t="s">
        <v>12</v>
      </c>
      <c r="E71" s="70">
        <v>1</v>
      </c>
      <c r="F71" s="70">
        <v>13.744999999999999</v>
      </c>
      <c r="G71" s="70">
        <v>300</v>
      </c>
      <c r="H71" s="70">
        <v>154</v>
      </c>
      <c r="I71" s="70">
        <v>6070</v>
      </c>
      <c r="J71" s="70" t="s">
        <v>23</v>
      </c>
      <c r="K71" s="70">
        <v>210</v>
      </c>
      <c r="L71" s="70" t="s">
        <v>23</v>
      </c>
      <c r="M71" s="75" t="s">
        <v>222</v>
      </c>
    </row>
    <row r="72" spans="1:13" s="1" customFormat="1" ht="44.25" customHeight="1">
      <c r="A72" s="63" t="s">
        <v>65</v>
      </c>
      <c r="B72" s="64">
        <v>6397000</v>
      </c>
      <c r="C72" s="69">
        <f t="shared" si="6"/>
        <v>7804340</v>
      </c>
      <c r="D72" s="74" t="s">
        <v>12</v>
      </c>
      <c r="E72" s="70">
        <v>1</v>
      </c>
      <c r="F72" s="70">
        <v>13.425000000000001</v>
      </c>
      <c r="G72" s="70">
        <v>300</v>
      </c>
      <c r="H72" s="70">
        <v>154</v>
      </c>
      <c r="I72" s="70">
        <v>6070</v>
      </c>
      <c r="J72" s="70" t="s">
        <v>23</v>
      </c>
      <c r="K72" s="70" t="s">
        <v>24</v>
      </c>
      <c r="L72" s="70" t="s">
        <v>22</v>
      </c>
      <c r="M72" s="75" t="s">
        <v>224</v>
      </c>
    </row>
    <row r="73" spans="1:13" s="1" customFormat="1" ht="41.25" customHeight="1">
      <c r="A73" s="63" t="s">
        <v>147</v>
      </c>
      <c r="B73" s="64">
        <v>6397000</v>
      </c>
      <c r="C73" s="69">
        <f>B73*1.22</f>
        <v>7804340</v>
      </c>
      <c r="D73" s="74" t="s">
        <v>12</v>
      </c>
      <c r="E73" s="70">
        <v>1</v>
      </c>
      <c r="F73" s="70">
        <v>13.98</v>
      </c>
      <c r="G73" s="70">
        <v>292</v>
      </c>
      <c r="H73" s="70" t="s">
        <v>125</v>
      </c>
      <c r="I73" s="70">
        <v>6005</v>
      </c>
      <c r="J73" s="70" t="s">
        <v>23</v>
      </c>
      <c r="K73" s="70" t="s">
        <v>24</v>
      </c>
      <c r="L73" s="70" t="s">
        <v>22</v>
      </c>
      <c r="M73" s="75" t="s">
        <v>223</v>
      </c>
    </row>
    <row r="74" spans="1:13" s="1" customFormat="1" ht="36" customHeight="1">
      <c r="A74" s="63" t="s">
        <v>123</v>
      </c>
      <c r="B74" s="64">
        <v>6621600</v>
      </c>
      <c r="C74" s="69">
        <f t="shared" si="6"/>
        <v>8078352</v>
      </c>
      <c r="D74" s="74" t="s">
        <v>12</v>
      </c>
      <c r="E74" s="70">
        <v>1</v>
      </c>
      <c r="F74" s="70">
        <v>13.39</v>
      </c>
      <c r="G74" s="70">
        <v>300</v>
      </c>
      <c r="H74" s="70">
        <v>154</v>
      </c>
      <c r="I74" s="70">
        <v>6305</v>
      </c>
      <c r="J74" s="70">
        <v>1</v>
      </c>
      <c r="K74" s="70" t="s">
        <v>24</v>
      </c>
      <c r="L74" s="70" t="s">
        <v>23</v>
      </c>
      <c r="M74" s="75" t="s">
        <v>225</v>
      </c>
    </row>
    <row r="75" spans="1:13" s="1" customFormat="1" ht="39" customHeight="1">
      <c r="A75" s="63" t="s">
        <v>124</v>
      </c>
      <c r="B75" s="64">
        <v>6872100</v>
      </c>
      <c r="C75" s="69">
        <f t="shared" si="6"/>
        <v>8383962</v>
      </c>
      <c r="D75" s="74" t="s">
        <v>12</v>
      </c>
      <c r="E75" s="70">
        <v>1</v>
      </c>
      <c r="F75" s="70">
        <v>13.375</v>
      </c>
      <c r="G75" s="70">
        <v>300</v>
      </c>
      <c r="H75" s="70" t="s">
        <v>112</v>
      </c>
      <c r="I75" s="70">
        <v>7035</v>
      </c>
      <c r="J75" s="70">
        <v>1</v>
      </c>
      <c r="K75" s="70" t="s">
        <v>24</v>
      </c>
      <c r="L75" s="70" t="s">
        <v>22</v>
      </c>
      <c r="M75" s="75" t="s">
        <v>224</v>
      </c>
    </row>
    <row r="76" spans="1:13" s="1" customFormat="1" ht="49.5" customHeight="1">
      <c r="A76" s="63" t="s">
        <v>79</v>
      </c>
      <c r="B76" s="64">
        <v>6449800</v>
      </c>
      <c r="C76" s="69">
        <f t="shared" si="6"/>
        <v>7868756</v>
      </c>
      <c r="D76" s="74" t="s">
        <v>12</v>
      </c>
      <c r="E76" s="70">
        <v>1</v>
      </c>
      <c r="F76" s="70">
        <v>13.255000000000001</v>
      </c>
      <c r="G76" s="70">
        <v>300</v>
      </c>
      <c r="H76" s="70">
        <v>154</v>
      </c>
      <c r="I76" s="70">
        <v>7035</v>
      </c>
      <c r="J76" s="70">
        <v>1</v>
      </c>
      <c r="K76" s="70" t="s">
        <v>24</v>
      </c>
      <c r="L76" s="70" t="s">
        <v>22</v>
      </c>
      <c r="M76" s="75" t="s">
        <v>222</v>
      </c>
    </row>
    <row r="77" spans="1:13" s="1" customFormat="1" ht="34.5" customHeight="1">
      <c r="A77" s="63" t="s">
        <v>80</v>
      </c>
      <c r="B77" s="64">
        <v>6437800</v>
      </c>
      <c r="C77" s="69">
        <f>B77*1.22</f>
        <v>7854116</v>
      </c>
      <c r="D77" s="74" t="s">
        <v>12</v>
      </c>
      <c r="E77" s="70">
        <v>1</v>
      </c>
      <c r="F77" s="70">
        <v>13.305</v>
      </c>
      <c r="G77" s="70">
        <v>300</v>
      </c>
      <c r="H77" s="70">
        <v>154</v>
      </c>
      <c r="I77" s="70">
        <v>7210</v>
      </c>
      <c r="J77" s="70" t="s">
        <v>23</v>
      </c>
      <c r="K77" s="70" t="s">
        <v>24</v>
      </c>
      <c r="L77" s="70" t="s">
        <v>22</v>
      </c>
      <c r="M77" s="75" t="s">
        <v>224</v>
      </c>
    </row>
    <row r="78" spans="1:13" s="1" customFormat="1" ht="54" customHeight="1">
      <c r="A78" s="63" t="s">
        <v>163</v>
      </c>
      <c r="B78" s="64">
        <v>6476100</v>
      </c>
      <c r="C78" s="69">
        <f t="shared" si="6"/>
        <v>7900842</v>
      </c>
      <c r="D78" s="74" t="s">
        <v>12</v>
      </c>
      <c r="E78" s="70">
        <v>1</v>
      </c>
      <c r="F78" s="70">
        <v>13.875</v>
      </c>
      <c r="G78" s="70">
        <v>292</v>
      </c>
      <c r="H78" s="70" t="s">
        <v>112</v>
      </c>
      <c r="I78" s="70">
        <v>7675</v>
      </c>
      <c r="J78" s="70" t="s">
        <v>23</v>
      </c>
      <c r="K78" s="70" t="s">
        <v>24</v>
      </c>
      <c r="L78" s="70" t="s">
        <v>22</v>
      </c>
      <c r="M78" s="75" t="s">
        <v>226</v>
      </c>
    </row>
    <row r="79" spans="1:13" s="1" customFormat="1" ht="48" customHeight="1">
      <c r="A79" s="63" t="s">
        <v>116</v>
      </c>
      <c r="B79" s="64">
        <v>6360000</v>
      </c>
      <c r="C79" s="69">
        <f t="shared" si="6"/>
        <v>7759200</v>
      </c>
      <c r="D79" s="74" t="s">
        <v>12</v>
      </c>
      <c r="E79" s="70">
        <v>1</v>
      </c>
      <c r="F79" s="70">
        <v>14.244999999999999</v>
      </c>
      <c r="G79" s="70">
        <v>292</v>
      </c>
      <c r="H79" s="70" t="s">
        <v>112</v>
      </c>
      <c r="I79" s="70">
        <v>5520</v>
      </c>
      <c r="J79" s="70">
        <v>1</v>
      </c>
      <c r="K79" s="70">
        <v>210</v>
      </c>
      <c r="L79" s="70" t="s">
        <v>23</v>
      </c>
      <c r="M79" s="75" t="s">
        <v>223</v>
      </c>
    </row>
    <row r="80" spans="1:13" s="1" customFormat="1" ht="54" customHeight="1">
      <c r="A80" s="63" t="s">
        <v>109</v>
      </c>
      <c r="B80" s="64">
        <v>6360000</v>
      </c>
      <c r="C80" s="69">
        <f t="shared" si="6"/>
        <v>7759200</v>
      </c>
      <c r="D80" s="74" t="s">
        <v>12</v>
      </c>
      <c r="E80" s="70">
        <v>1</v>
      </c>
      <c r="F80" s="70">
        <v>13.62</v>
      </c>
      <c r="G80" s="70">
        <v>300</v>
      </c>
      <c r="H80" s="70">
        <v>154</v>
      </c>
      <c r="I80" s="70">
        <v>5500</v>
      </c>
      <c r="J80" s="70">
        <v>1</v>
      </c>
      <c r="K80" s="70">
        <v>210</v>
      </c>
      <c r="L80" s="70" t="s">
        <v>23</v>
      </c>
      <c r="M80" s="75" t="s">
        <v>224</v>
      </c>
    </row>
    <row r="81" spans="1:13" s="1" customFormat="1" ht="52.5" customHeight="1">
      <c r="A81" s="63" t="s">
        <v>118</v>
      </c>
      <c r="B81" s="64">
        <v>3800200</v>
      </c>
      <c r="C81" s="69">
        <f>B81*1.22</f>
        <v>4636244</v>
      </c>
      <c r="D81" s="74" t="s">
        <v>15</v>
      </c>
      <c r="E81" s="70">
        <v>2</v>
      </c>
      <c r="F81" s="70">
        <v>9.68</v>
      </c>
      <c r="G81" s="70">
        <v>242</v>
      </c>
      <c r="H81" s="70" t="s">
        <v>112</v>
      </c>
      <c r="I81" s="70">
        <v>4920</v>
      </c>
      <c r="J81" s="70" t="s">
        <v>23</v>
      </c>
      <c r="K81" s="70">
        <v>350</v>
      </c>
      <c r="L81" s="70" t="s">
        <v>23</v>
      </c>
      <c r="M81" s="75" t="s">
        <v>239</v>
      </c>
    </row>
    <row r="82" spans="1:13" s="1" customFormat="1" ht="52.5" customHeight="1">
      <c r="A82" s="63" t="s">
        <v>131</v>
      </c>
      <c r="B82" s="64">
        <v>3884100</v>
      </c>
      <c r="C82" s="69">
        <f t="shared" si="6"/>
        <v>4738602</v>
      </c>
      <c r="D82" s="74" t="s">
        <v>15</v>
      </c>
      <c r="E82" s="70">
        <v>2</v>
      </c>
      <c r="F82" s="70">
        <v>9.9</v>
      </c>
      <c r="G82" s="70">
        <v>242</v>
      </c>
      <c r="H82" s="70" t="s">
        <v>125</v>
      </c>
      <c r="I82" s="70">
        <v>3585</v>
      </c>
      <c r="J82" s="70" t="s">
        <v>23</v>
      </c>
      <c r="K82" s="70">
        <v>210</v>
      </c>
      <c r="L82" s="70" t="s">
        <v>23</v>
      </c>
      <c r="M82" s="75" t="s">
        <v>240</v>
      </c>
    </row>
    <row r="83" spans="1:13" s="1" customFormat="1" ht="42.75" customHeight="1">
      <c r="A83" s="63" t="s">
        <v>81</v>
      </c>
      <c r="B83" s="64">
        <v>5835500</v>
      </c>
      <c r="C83" s="69">
        <f t="shared" si="6"/>
        <v>7119310</v>
      </c>
      <c r="D83" s="74" t="s">
        <v>13</v>
      </c>
      <c r="E83" s="70">
        <v>1</v>
      </c>
      <c r="F83" s="70">
        <v>6.3650000000000002</v>
      </c>
      <c r="G83" s="70">
        <v>277</v>
      </c>
      <c r="H83" s="70" t="s">
        <v>112</v>
      </c>
      <c r="I83" s="70">
        <v>5150</v>
      </c>
      <c r="J83" s="70" t="s">
        <v>23</v>
      </c>
      <c r="K83" s="70" t="s">
        <v>26</v>
      </c>
      <c r="L83" s="70" t="s">
        <v>23</v>
      </c>
      <c r="M83" s="75" t="s">
        <v>216</v>
      </c>
    </row>
    <row r="84" spans="1:13" s="1" customFormat="1" ht="50.25" customHeight="1">
      <c r="A84" s="63" t="s">
        <v>82</v>
      </c>
      <c r="B84" s="64">
        <v>5638500</v>
      </c>
      <c r="C84" s="69">
        <f t="shared" si="6"/>
        <v>6878970</v>
      </c>
      <c r="D84" s="74" t="s">
        <v>13</v>
      </c>
      <c r="E84" s="70">
        <v>1</v>
      </c>
      <c r="F84" s="70">
        <v>6.335</v>
      </c>
      <c r="G84" s="70">
        <v>277</v>
      </c>
      <c r="H84" s="70" t="s">
        <v>112</v>
      </c>
      <c r="I84" s="70">
        <v>5150</v>
      </c>
      <c r="J84" s="70" t="s">
        <v>23</v>
      </c>
      <c r="K84" s="70" t="s">
        <v>26</v>
      </c>
      <c r="L84" s="70" t="s">
        <v>23</v>
      </c>
      <c r="M84" s="75" t="s">
        <v>217</v>
      </c>
    </row>
    <row r="85" spans="1:13" s="1" customFormat="1" ht="37.5" customHeight="1">
      <c r="A85" s="63" t="s">
        <v>97</v>
      </c>
      <c r="B85" s="64">
        <v>5775500</v>
      </c>
      <c r="C85" s="69">
        <f t="shared" si="6"/>
        <v>7046110</v>
      </c>
      <c r="D85" s="74" t="s">
        <v>13</v>
      </c>
      <c r="E85" s="70">
        <v>1</v>
      </c>
      <c r="F85" s="70">
        <v>5.9649999999999999</v>
      </c>
      <c r="G85" s="70">
        <v>277</v>
      </c>
      <c r="H85" s="70" t="s">
        <v>112</v>
      </c>
      <c r="I85" s="70">
        <v>5020</v>
      </c>
      <c r="J85" s="70">
        <v>1</v>
      </c>
      <c r="K85" s="70" t="s">
        <v>26</v>
      </c>
      <c r="L85" s="70" t="s">
        <v>23</v>
      </c>
      <c r="M85" s="75" t="s">
        <v>290</v>
      </c>
    </row>
    <row r="86" spans="1:13" s="1" customFormat="1" ht="49.5" customHeight="1">
      <c r="A86" s="63" t="s">
        <v>98</v>
      </c>
      <c r="B86" s="64">
        <v>5776900</v>
      </c>
      <c r="C86" s="69">
        <f>B86*1.22</f>
        <v>7047818</v>
      </c>
      <c r="D86" s="74" t="s">
        <v>13</v>
      </c>
      <c r="E86" s="70">
        <v>2</v>
      </c>
      <c r="F86" s="70">
        <v>9.2550000000000008</v>
      </c>
      <c r="G86" s="70">
        <v>277</v>
      </c>
      <c r="H86" s="70" t="s">
        <v>112</v>
      </c>
      <c r="I86" s="70">
        <v>5120</v>
      </c>
      <c r="J86" s="70" t="s">
        <v>23</v>
      </c>
      <c r="K86" s="70">
        <v>210</v>
      </c>
      <c r="L86" s="70" t="s">
        <v>25</v>
      </c>
      <c r="M86" s="75" t="s">
        <v>218</v>
      </c>
    </row>
    <row r="87" spans="1:13" s="1" customFormat="1" ht="51" customHeight="1">
      <c r="A87" s="63" t="s">
        <v>83</v>
      </c>
      <c r="B87" s="64">
        <v>6163200</v>
      </c>
      <c r="C87" s="69">
        <f t="shared" si="6"/>
        <v>7519104</v>
      </c>
      <c r="D87" s="74" t="s">
        <v>12</v>
      </c>
      <c r="E87" s="70">
        <v>1</v>
      </c>
      <c r="F87" s="70">
        <v>9.3650000000000002</v>
      </c>
      <c r="G87" s="70">
        <v>277</v>
      </c>
      <c r="H87" s="70" t="s">
        <v>112</v>
      </c>
      <c r="I87" s="70">
        <v>5755</v>
      </c>
      <c r="J87" s="70" t="s">
        <v>23</v>
      </c>
      <c r="K87" s="70" t="s">
        <v>26</v>
      </c>
      <c r="L87" s="70" t="s">
        <v>23</v>
      </c>
      <c r="M87" s="75" t="s">
        <v>219</v>
      </c>
    </row>
    <row r="88" spans="1:13" s="1" customFormat="1" ht="46.5" customHeight="1">
      <c r="A88" s="63" t="s">
        <v>84</v>
      </c>
      <c r="B88" s="64">
        <v>6305200</v>
      </c>
      <c r="C88" s="69">
        <f t="shared" si="6"/>
        <v>7692344</v>
      </c>
      <c r="D88" s="74" t="s">
        <v>12</v>
      </c>
      <c r="E88" s="70">
        <v>1</v>
      </c>
      <c r="F88" s="70">
        <v>9.4849999999999994</v>
      </c>
      <c r="G88" s="70">
        <v>277</v>
      </c>
      <c r="H88" s="70" t="s">
        <v>112</v>
      </c>
      <c r="I88" s="70">
        <v>5200</v>
      </c>
      <c r="J88" s="70" t="s">
        <v>23</v>
      </c>
      <c r="K88" s="70" t="s">
        <v>26</v>
      </c>
      <c r="L88" s="70" t="s">
        <v>23</v>
      </c>
      <c r="M88" s="75" t="s">
        <v>220</v>
      </c>
    </row>
    <row r="89" spans="1:13" s="1" customFormat="1" ht="31.5" customHeight="1">
      <c r="A89" s="63" t="s">
        <v>85</v>
      </c>
      <c r="B89" s="64">
        <v>4124500</v>
      </c>
      <c r="C89" s="69">
        <f t="shared" si="6"/>
        <v>5031890</v>
      </c>
      <c r="D89" s="74" t="s">
        <v>15</v>
      </c>
      <c r="E89" s="70">
        <v>2</v>
      </c>
      <c r="F89" s="70">
        <v>13.8</v>
      </c>
      <c r="G89" s="70">
        <v>292</v>
      </c>
      <c r="H89" s="90" t="s">
        <v>112</v>
      </c>
      <c r="I89" s="70">
        <v>4670</v>
      </c>
      <c r="J89" s="70" t="s">
        <v>31</v>
      </c>
      <c r="K89" s="70">
        <v>210</v>
      </c>
      <c r="L89" s="70" t="s">
        <v>31</v>
      </c>
      <c r="M89" s="75" t="s">
        <v>189</v>
      </c>
    </row>
    <row r="90" spans="1:13" s="1" customFormat="1" ht="40.5" customHeight="1">
      <c r="A90" s="63" t="s">
        <v>145</v>
      </c>
      <c r="B90" s="64">
        <v>4295500</v>
      </c>
      <c r="C90" s="69">
        <f t="shared" si="6"/>
        <v>5240510</v>
      </c>
      <c r="D90" s="74" t="s">
        <v>15</v>
      </c>
      <c r="E90" s="70">
        <v>2</v>
      </c>
      <c r="F90" s="70">
        <v>13.955</v>
      </c>
      <c r="G90" s="70">
        <v>301</v>
      </c>
      <c r="H90" s="90" t="s">
        <v>112</v>
      </c>
      <c r="I90" s="70">
        <v>4670</v>
      </c>
      <c r="J90" s="70" t="s">
        <v>31</v>
      </c>
      <c r="K90" s="70">
        <v>210</v>
      </c>
      <c r="L90" s="70" t="s">
        <v>31</v>
      </c>
      <c r="M90" s="75" t="s">
        <v>190</v>
      </c>
    </row>
    <row r="91" spans="1:13" s="1" customFormat="1" ht="39" customHeight="1">
      <c r="A91" s="63" t="s">
        <v>86</v>
      </c>
      <c r="B91" s="64">
        <v>3896500</v>
      </c>
      <c r="C91" s="69">
        <f t="shared" si="6"/>
        <v>4753730</v>
      </c>
      <c r="D91" s="74" t="s">
        <v>15</v>
      </c>
      <c r="E91" s="70">
        <v>2</v>
      </c>
      <c r="F91" s="70">
        <v>13.8</v>
      </c>
      <c r="G91" s="70">
        <v>292</v>
      </c>
      <c r="H91" s="90">
        <v>154</v>
      </c>
      <c r="I91" s="70">
        <v>4670</v>
      </c>
      <c r="J91" s="70" t="s">
        <v>31</v>
      </c>
      <c r="K91" s="70">
        <v>210</v>
      </c>
      <c r="L91" s="70" t="s">
        <v>31</v>
      </c>
      <c r="M91" s="75" t="s">
        <v>191</v>
      </c>
    </row>
    <row r="92" spans="1:13" s="1" customFormat="1" ht="35.25" customHeight="1">
      <c r="A92" s="63" t="s">
        <v>99</v>
      </c>
      <c r="B92" s="64">
        <v>4067500</v>
      </c>
      <c r="C92" s="69">
        <f>B92*1.22</f>
        <v>4962350</v>
      </c>
      <c r="D92" s="74" t="s">
        <v>15</v>
      </c>
      <c r="E92" s="70">
        <v>2</v>
      </c>
      <c r="F92" s="70">
        <v>13.8</v>
      </c>
      <c r="G92" s="70">
        <v>292</v>
      </c>
      <c r="H92" s="90" t="s">
        <v>112</v>
      </c>
      <c r="I92" s="70">
        <v>4670</v>
      </c>
      <c r="J92" s="70" t="s">
        <v>31</v>
      </c>
      <c r="K92" s="70">
        <v>210</v>
      </c>
      <c r="L92" s="70" t="s">
        <v>31</v>
      </c>
      <c r="M92" s="75" t="s">
        <v>192</v>
      </c>
    </row>
    <row r="93" spans="1:13" s="1" customFormat="1" ht="46.5" customHeight="1">
      <c r="A93" s="63" t="s">
        <v>87</v>
      </c>
      <c r="B93" s="64">
        <v>4134500</v>
      </c>
      <c r="C93" s="69">
        <f>B93*1.22</f>
        <v>5044090</v>
      </c>
      <c r="D93" s="74" t="s">
        <v>15</v>
      </c>
      <c r="E93" s="70">
        <v>2</v>
      </c>
      <c r="F93" s="70">
        <v>13.8</v>
      </c>
      <c r="G93" s="70">
        <v>292</v>
      </c>
      <c r="H93" s="90" t="s">
        <v>112</v>
      </c>
      <c r="I93" s="70">
        <v>4670</v>
      </c>
      <c r="J93" s="70" t="s">
        <v>31</v>
      </c>
      <c r="K93" s="70">
        <v>210</v>
      </c>
      <c r="L93" s="70" t="s">
        <v>31</v>
      </c>
      <c r="M93" s="75" t="s">
        <v>193</v>
      </c>
    </row>
    <row r="94" spans="1:13" s="1" customFormat="1" ht="39.75" customHeight="1">
      <c r="A94" s="63" t="s">
        <v>100</v>
      </c>
      <c r="B94" s="64">
        <v>4219500</v>
      </c>
      <c r="C94" s="69">
        <f t="shared" ref="C94:C97" si="7">B94*1.22</f>
        <v>5147790</v>
      </c>
      <c r="D94" s="74" t="s">
        <v>15</v>
      </c>
      <c r="E94" s="70">
        <v>2</v>
      </c>
      <c r="F94" s="70">
        <v>14.025</v>
      </c>
      <c r="G94" s="70">
        <v>292</v>
      </c>
      <c r="H94" s="90" t="s">
        <v>112</v>
      </c>
      <c r="I94" s="70">
        <v>4670</v>
      </c>
      <c r="J94" s="70" t="s">
        <v>31</v>
      </c>
      <c r="K94" s="70">
        <v>210</v>
      </c>
      <c r="L94" s="70" t="s">
        <v>31</v>
      </c>
      <c r="M94" s="75" t="s">
        <v>194</v>
      </c>
    </row>
    <row r="95" spans="1:13" s="1" customFormat="1" ht="44.25" customHeight="1">
      <c r="A95" s="63" t="s">
        <v>129</v>
      </c>
      <c r="B95" s="64">
        <v>9221600</v>
      </c>
      <c r="C95" s="69">
        <f t="shared" si="7"/>
        <v>11250352</v>
      </c>
      <c r="D95" s="74" t="s">
        <v>130</v>
      </c>
      <c r="E95" s="70">
        <v>1</v>
      </c>
      <c r="F95" s="70">
        <v>16.600000000000001</v>
      </c>
      <c r="G95" s="70">
        <v>360</v>
      </c>
      <c r="H95" s="70" t="s">
        <v>111</v>
      </c>
      <c r="I95" s="70">
        <v>6890</v>
      </c>
      <c r="J95" s="70">
        <v>1</v>
      </c>
      <c r="K95" s="70" t="s">
        <v>24</v>
      </c>
      <c r="L95" s="70" t="s">
        <v>23</v>
      </c>
      <c r="M95" s="75" t="s">
        <v>227</v>
      </c>
    </row>
    <row r="96" spans="1:13" s="1" customFormat="1" ht="43.5" customHeight="1">
      <c r="A96" s="63" t="s">
        <v>88</v>
      </c>
      <c r="B96" s="64">
        <v>5186600</v>
      </c>
      <c r="C96" s="69">
        <f t="shared" si="7"/>
        <v>6327652</v>
      </c>
      <c r="D96" s="74" t="s">
        <v>14</v>
      </c>
      <c r="E96" s="70">
        <v>2</v>
      </c>
      <c r="F96" s="70">
        <v>14.87</v>
      </c>
      <c r="G96" s="70">
        <v>292</v>
      </c>
      <c r="H96" s="70" t="s">
        <v>112</v>
      </c>
      <c r="I96" s="70">
        <v>5760</v>
      </c>
      <c r="J96" s="70">
        <v>1</v>
      </c>
      <c r="K96" s="70">
        <v>350</v>
      </c>
      <c r="L96" s="70" t="s">
        <v>25</v>
      </c>
      <c r="M96" s="75" t="s">
        <v>241</v>
      </c>
    </row>
    <row r="97" spans="1:13" s="1" customFormat="1" ht="40.5" customHeight="1">
      <c r="A97" s="63" t="s">
        <v>149</v>
      </c>
      <c r="B97" s="64">
        <v>5357600</v>
      </c>
      <c r="C97" s="69">
        <f t="shared" si="7"/>
        <v>6536272</v>
      </c>
      <c r="D97" s="74" t="s">
        <v>14</v>
      </c>
      <c r="E97" s="70">
        <v>2</v>
      </c>
      <c r="F97" s="70">
        <v>14.815</v>
      </c>
      <c r="G97" s="70">
        <v>301</v>
      </c>
      <c r="H97" s="70" t="s">
        <v>112</v>
      </c>
      <c r="I97" s="70">
        <v>5760</v>
      </c>
      <c r="J97" s="70">
        <v>1</v>
      </c>
      <c r="K97" s="70">
        <v>350</v>
      </c>
      <c r="L97" s="70" t="s">
        <v>25</v>
      </c>
      <c r="M97" s="75" t="s">
        <v>242</v>
      </c>
    </row>
    <row r="98" spans="1:13" s="1" customFormat="1" ht="33.75" customHeight="1">
      <c r="A98" s="63" t="s">
        <v>89</v>
      </c>
      <c r="B98" s="64">
        <v>5208000</v>
      </c>
      <c r="C98" s="69">
        <f t="shared" ref="C98:C101" si="8">B98*1.22</f>
        <v>6353760</v>
      </c>
      <c r="D98" s="74" t="s">
        <v>14</v>
      </c>
      <c r="E98" s="70">
        <v>2</v>
      </c>
      <c r="F98" s="70">
        <v>17.739999999999998</v>
      </c>
      <c r="G98" s="70">
        <v>292</v>
      </c>
      <c r="H98" s="70" t="s">
        <v>112</v>
      </c>
      <c r="I98" s="70">
        <v>5780</v>
      </c>
      <c r="J98" s="70" t="s">
        <v>23</v>
      </c>
      <c r="K98" s="70">
        <v>350</v>
      </c>
      <c r="L98" s="70" t="s">
        <v>25</v>
      </c>
      <c r="M98" s="75" t="s">
        <v>244</v>
      </c>
    </row>
    <row r="99" spans="1:13" s="1" customFormat="1" ht="42" customHeight="1">
      <c r="A99" s="63" t="s">
        <v>137</v>
      </c>
      <c r="B99" s="64">
        <v>5379000</v>
      </c>
      <c r="C99" s="69">
        <f t="shared" si="8"/>
        <v>6562380</v>
      </c>
      <c r="D99" s="74" t="s">
        <v>14</v>
      </c>
      <c r="E99" s="70">
        <v>2</v>
      </c>
      <c r="F99" s="70">
        <v>17.684999999999999</v>
      </c>
      <c r="G99" s="70">
        <v>301</v>
      </c>
      <c r="H99" s="70" t="s">
        <v>112</v>
      </c>
      <c r="I99" s="70">
        <v>5780</v>
      </c>
      <c r="J99" s="70" t="s">
        <v>23</v>
      </c>
      <c r="K99" s="70">
        <v>350</v>
      </c>
      <c r="L99" s="70" t="s">
        <v>25</v>
      </c>
      <c r="M99" s="75" t="s">
        <v>245</v>
      </c>
    </row>
    <row r="100" spans="1:13" s="1" customFormat="1" ht="42" customHeight="1">
      <c r="A100" s="63" t="s">
        <v>90</v>
      </c>
      <c r="B100" s="64">
        <v>5137600</v>
      </c>
      <c r="C100" s="69">
        <f t="shared" si="8"/>
        <v>6267872</v>
      </c>
      <c r="D100" s="74" t="s">
        <v>14</v>
      </c>
      <c r="E100" s="70">
        <v>2</v>
      </c>
      <c r="F100" s="70">
        <v>15.14</v>
      </c>
      <c r="G100" s="70">
        <v>292</v>
      </c>
      <c r="H100" s="70" t="s">
        <v>112</v>
      </c>
      <c r="I100" s="70">
        <v>5780</v>
      </c>
      <c r="J100" s="70" t="s">
        <v>23</v>
      </c>
      <c r="K100" s="70">
        <v>350</v>
      </c>
      <c r="L100" s="70" t="s">
        <v>25</v>
      </c>
      <c r="M100" s="75" t="s">
        <v>246</v>
      </c>
    </row>
    <row r="101" spans="1:13" s="1" customFormat="1" ht="41.25" customHeight="1">
      <c r="A101" s="63" t="s">
        <v>91</v>
      </c>
      <c r="B101" s="64">
        <v>5357000</v>
      </c>
      <c r="C101" s="69">
        <f t="shared" si="8"/>
        <v>6535540</v>
      </c>
      <c r="D101" s="74" t="s">
        <v>14</v>
      </c>
      <c r="E101" s="70">
        <v>2</v>
      </c>
      <c r="F101" s="70">
        <v>17.399999999999999</v>
      </c>
      <c r="G101" s="70">
        <v>292</v>
      </c>
      <c r="H101" s="70" t="s">
        <v>112</v>
      </c>
      <c r="I101" s="70">
        <v>7020</v>
      </c>
      <c r="J101" s="70">
        <v>1</v>
      </c>
      <c r="K101" s="70">
        <v>350</v>
      </c>
      <c r="L101" s="70" t="s">
        <v>25</v>
      </c>
      <c r="M101" s="75" t="s">
        <v>247</v>
      </c>
    </row>
    <row r="102" spans="1:13" s="1" customFormat="1" ht="45" customHeight="1">
      <c r="A102" s="63" t="s">
        <v>150</v>
      </c>
      <c r="B102" s="64">
        <v>5528000</v>
      </c>
      <c r="C102" s="69">
        <f>B102*1.22</f>
        <v>6744160</v>
      </c>
      <c r="D102" s="74" t="s">
        <v>14</v>
      </c>
      <c r="E102" s="70">
        <v>2</v>
      </c>
      <c r="F102" s="70">
        <v>17.344999999999999</v>
      </c>
      <c r="G102" s="70">
        <v>301</v>
      </c>
      <c r="H102" s="70" t="s">
        <v>112</v>
      </c>
      <c r="I102" s="70">
        <v>7020</v>
      </c>
      <c r="J102" s="70">
        <v>1</v>
      </c>
      <c r="K102" s="70">
        <v>350</v>
      </c>
      <c r="L102" s="70" t="s">
        <v>25</v>
      </c>
      <c r="M102" s="75" t="s">
        <v>248</v>
      </c>
    </row>
    <row r="103" spans="1:13" s="1" customFormat="1" ht="44.25" customHeight="1">
      <c r="A103" s="63" t="s">
        <v>101</v>
      </c>
      <c r="B103" s="64">
        <v>5165500</v>
      </c>
      <c r="C103" s="69">
        <f>B103*1.22</f>
        <v>6301910</v>
      </c>
      <c r="D103" s="74" t="s">
        <v>14</v>
      </c>
      <c r="E103" s="70">
        <v>2</v>
      </c>
      <c r="F103" s="70">
        <v>17.8</v>
      </c>
      <c r="G103" s="70">
        <v>292</v>
      </c>
      <c r="H103" s="70" t="s">
        <v>112</v>
      </c>
      <c r="I103" s="70">
        <v>4570</v>
      </c>
      <c r="J103" s="70" t="s">
        <v>23</v>
      </c>
      <c r="K103" s="70">
        <v>350</v>
      </c>
      <c r="L103" s="70" t="s">
        <v>23</v>
      </c>
      <c r="M103" s="75" t="s">
        <v>249</v>
      </c>
    </row>
    <row r="104" spans="1:13" s="1" customFormat="1" ht="36" customHeight="1">
      <c r="A104" s="63" t="s">
        <v>102</v>
      </c>
      <c r="B104" s="64">
        <v>5060600</v>
      </c>
      <c r="C104" s="69">
        <f t="shared" ref="C104:C106" si="9">B104*1.22</f>
        <v>6173932</v>
      </c>
      <c r="D104" s="74" t="s">
        <v>14</v>
      </c>
      <c r="E104" s="70">
        <v>2</v>
      </c>
      <c r="F104" s="70">
        <v>15.28</v>
      </c>
      <c r="G104" s="70">
        <v>292</v>
      </c>
      <c r="H104" s="70" t="s">
        <v>112</v>
      </c>
      <c r="I104" s="70">
        <v>5780</v>
      </c>
      <c r="J104" s="70" t="s">
        <v>23</v>
      </c>
      <c r="K104" s="70">
        <v>210</v>
      </c>
      <c r="L104" s="70" t="s">
        <v>23</v>
      </c>
      <c r="M104" s="75" t="s">
        <v>243</v>
      </c>
    </row>
    <row r="105" spans="1:13" s="1" customFormat="1" ht="51.75" customHeight="1">
      <c r="A105" s="63" t="s">
        <v>103</v>
      </c>
      <c r="B105" s="64">
        <v>5277600</v>
      </c>
      <c r="C105" s="69">
        <f t="shared" si="9"/>
        <v>6438672</v>
      </c>
      <c r="D105" s="74" t="s">
        <v>14</v>
      </c>
      <c r="E105" s="70">
        <v>2</v>
      </c>
      <c r="F105" s="70">
        <v>15.07</v>
      </c>
      <c r="G105" s="70">
        <v>292</v>
      </c>
      <c r="H105" s="70" t="s">
        <v>112</v>
      </c>
      <c r="I105" s="70">
        <v>5530</v>
      </c>
      <c r="J105" s="70">
        <v>1</v>
      </c>
      <c r="K105" s="70">
        <v>350</v>
      </c>
      <c r="L105" s="70" t="s">
        <v>25</v>
      </c>
      <c r="M105" s="75" t="s">
        <v>250</v>
      </c>
    </row>
    <row r="106" spans="1:13" s="1" customFormat="1" ht="48.75" customHeight="1">
      <c r="A106" s="63" t="s">
        <v>92</v>
      </c>
      <c r="B106" s="64">
        <v>5209000</v>
      </c>
      <c r="C106" s="69">
        <f t="shared" si="9"/>
        <v>6354980</v>
      </c>
      <c r="D106" s="74" t="s">
        <v>14</v>
      </c>
      <c r="E106" s="70">
        <v>2</v>
      </c>
      <c r="F106" s="70">
        <v>17.899999999999999</v>
      </c>
      <c r="G106" s="70">
        <v>292</v>
      </c>
      <c r="H106" s="70" t="s">
        <v>112</v>
      </c>
      <c r="I106" s="70">
        <v>5780</v>
      </c>
      <c r="J106" s="70" t="s">
        <v>23</v>
      </c>
      <c r="K106" s="70">
        <v>210</v>
      </c>
      <c r="L106" s="70" t="s">
        <v>23</v>
      </c>
      <c r="M106" s="75" t="s">
        <v>251</v>
      </c>
    </row>
    <row r="107" spans="1:13" s="1" customFormat="1" ht="53.25" customHeight="1">
      <c r="A107" s="63" t="s">
        <v>93</v>
      </c>
      <c r="B107" s="64">
        <v>5339000</v>
      </c>
      <c r="C107" s="69">
        <f>B107*1.22</f>
        <v>6513580</v>
      </c>
      <c r="D107" s="74" t="s">
        <v>14</v>
      </c>
      <c r="E107" s="70">
        <v>2</v>
      </c>
      <c r="F107" s="70">
        <v>17.635000000000002</v>
      </c>
      <c r="G107" s="70">
        <v>292</v>
      </c>
      <c r="H107" s="70" t="s">
        <v>112</v>
      </c>
      <c r="I107" s="70">
        <v>5780</v>
      </c>
      <c r="J107" s="70" t="s">
        <v>23</v>
      </c>
      <c r="K107" s="70">
        <v>350</v>
      </c>
      <c r="L107" s="70" t="s">
        <v>23</v>
      </c>
      <c r="M107" s="75" t="s">
        <v>252</v>
      </c>
    </row>
    <row r="108" spans="1:13" s="2" customFormat="1" ht="45" customHeight="1">
      <c r="A108" s="63" t="s">
        <v>94</v>
      </c>
      <c r="B108" s="64">
        <v>5375200</v>
      </c>
      <c r="C108" s="69">
        <f t="shared" ref="C108:C111" si="10">B108*1.22</f>
        <v>6557744</v>
      </c>
      <c r="D108" s="74" t="s">
        <v>14</v>
      </c>
      <c r="E108" s="70">
        <v>2</v>
      </c>
      <c r="F108" s="70">
        <v>16</v>
      </c>
      <c r="G108" s="70">
        <v>292</v>
      </c>
      <c r="H108" s="70" t="s">
        <v>112</v>
      </c>
      <c r="I108" s="70">
        <v>7560</v>
      </c>
      <c r="J108" s="70">
        <v>1</v>
      </c>
      <c r="K108" s="70">
        <v>500</v>
      </c>
      <c r="L108" s="70" t="s">
        <v>25</v>
      </c>
      <c r="M108" s="75" t="s">
        <v>253</v>
      </c>
    </row>
    <row r="109" spans="1:13" s="2" customFormat="1" ht="54" customHeight="1">
      <c r="A109" s="63" t="s">
        <v>139</v>
      </c>
      <c r="B109" s="64">
        <v>5537200</v>
      </c>
      <c r="C109" s="69">
        <f t="shared" si="10"/>
        <v>6755384</v>
      </c>
      <c r="D109" s="74" t="s">
        <v>14</v>
      </c>
      <c r="E109" s="70">
        <v>2</v>
      </c>
      <c r="F109" s="70">
        <v>16</v>
      </c>
      <c r="G109" s="70">
        <v>292</v>
      </c>
      <c r="H109" s="70" t="s">
        <v>112</v>
      </c>
      <c r="I109" s="70">
        <v>7560</v>
      </c>
      <c r="J109" s="70">
        <v>1</v>
      </c>
      <c r="K109" s="70">
        <v>500</v>
      </c>
      <c r="L109" s="70" t="s">
        <v>25</v>
      </c>
      <c r="M109" s="75" t="s">
        <v>254</v>
      </c>
    </row>
    <row r="110" spans="1:13" s="2" customFormat="1" ht="57" customHeight="1">
      <c r="A110" s="63" t="s">
        <v>104</v>
      </c>
      <c r="B110" s="64">
        <v>5528600</v>
      </c>
      <c r="C110" s="69">
        <f t="shared" si="10"/>
        <v>6744892</v>
      </c>
      <c r="D110" s="74" t="s">
        <v>14</v>
      </c>
      <c r="E110" s="70">
        <v>2</v>
      </c>
      <c r="F110" s="70">
        <v>16</v>
      </c>
      <c r="G110" s="70">
        <v>292</v>
      </c>
      <c r="H110" s="70" t="s">
        <v>112</v>
      </c>
      <c r="I110" s="70">
        <v>7560</v>
      </c>
      <c r="J110" s="70">
        <v>1</v>
      </c>
      <c r="K110" s="70">
        <v>500</v>
      </c>
      <c r="L110" s="70" t="s">
        <v>25</v>
      </c>
      <c r="M110" s="75" t="s">
        <v>255</v>
      </c>
    </row>
    <row r="111" spans="1:13" s="2" customFormat="1" ht="67.5" customHeight="1">
      <c r="A111" s="63" t="s">
        <v>171</v>
      </c>
      <c r="B111" s="64">
        <v>5708000</v>
      </c>
      <c r="C111" s="69">
        <f t="shared" si="10"/>
        <v>6963760</v>
      </c>
      <c r="D111" s="74" t="s">
        <v>14</v>
      </c>
      <c r="E111" s="70">
        <v>2</v>
      </c>
      <c r="F111" s="70">
        <v>17.2</v>
      </c>
      <c r="G111" s="70">
        <v>390</v>
      </c>
      <c r="H111" s="70" t="s">
        <v>167</v>
      </c>
      <c r="I111" s="70">
        <v>7660</v>
      </c>
      <c r="J111" s="70">
        <v>1</v>
      </c>
      <c r="K111" s="70">
        <v>500</v>
      </c>
      <c r="L111" s="70" t="s">
        <v>1</v>
      </c>
      <c r="M111" s="75" t="s">
        <v>272</v>
      </c>
    </row>
    <row r="112" spans="1:13" s="2" customFormat="1" ht="39.75" customHeight="1">
      <c r="A112" s="63" t="s">
        <v>105</v>
      </c>
      <c r="B112" s="64">
        <v>6051000</v>
      </c>
      <c r="C112" s="69">
        <f>B112*1.22</f>
        <v>7382220</v>
      </c>
      <c r="D112" s="74" t="s">
        <v>14</v>
      </c>
      <c r="E112" s="70">
        <v>2</v>
      </c>
      <c r="F112" s="70">
        <v>23.475000000000001</v>
      </c>
      <c r="G112" s="70">
        <v>390</v>
      </c>
      <c r="H112" s="90" t="s">
        <v>111</v>
      </c>
      <c r="I112" s="70">
        <v>5580</v>
      </c>
      <c r="J112" s="70" t="s">
        <v>23</v>
      </c>
      <c r="K112" s="70">
        <v>350</v>
      </c>
      <c r="L112" s="70" t="s">
        <v>23</v>
      </c>
      <c r="M112" s="75" t="s">
        <v>195</v>
      </c>
    </row>
    <row r="113" spans="1:13" s="2" customFormat="1" ht="57" customHeight="1">
      <c r="A113" s="63" t="s">
        <v>106</v>
      </c>
      <c r="B113" s="64">
        <v>5907000</v>
      </c>
      <c r="C113" s="69">
        <f t="shared" ref="C113:C114" si="11">B113*1.22</f>
        <v>7206540</v>
      </c>
      <c r="D113" s="74" t="s">
        <v>14</v>
      </c>
      <c r="E113" s="70">
        <v>2</v>
      </c>
      <c r="F113" s="70">
        <v>23.675000000000001</v>
      </c>
      <c r="G113" s="70">
        <v>390</v>
      </c>
      <c r="H113" s="90" t="s">
        <v>111</v>
      </c>
      <c r="I113" s="70">
        <v>4780</v>
      </c>
      <c r="J113" s="70" t="s">
        <v>23</v>
      </c>
      <c r="K113" s="70">
        <v>350</v>
      </c>
      <c r="L113" s="70" t="s">
        <v>25</v>
      </c>
      <c r="M113" s="75" t="s">
        <v>196</v>
      </c>
    </row>
    <row r="114" spans="1:13" s="2" customFormat="1" ht="44.25" customHeight="1">
      <c r="A114" s="63" t="s">
        <v>95</v>
      </c>
      <c r="B114" s="64">
        <v>5564000</v>
      </c>
      <c r="C114" s="69">
        <f t="shared" si="11"/>
        <v>6788080</v>
      </c>
      <c r="D114" s="74" t="s">
        <v>14</v>
      </c>
      <c r="E114" s="70">
        <v>2</v>
      </c>
      <c r="F114" s="70">
        <v>23.2</v>
      </c>
      <c r="G114" s="70">
        <v>292</v>
      </c>
      <c r="H114" s="90" t="s">
        <v>111</v>
      </c>
      <c r="I114" s="70">
        <v>5580</v>
      </c>
      <c r="J114" s="70" t="s">
        <v>23</v>
      </c>
      <c r="K114" s="70">
        <v>350</v>
      </c>
      <c r="L114" s="70" t="s">
        <v>23</v>
      </c>
      <c r="M114" s="75" t="s">
        <v>197</v>
      </c>
    </row>
    <row r="115" spans="1:13" s="2" customFormat="1" ht="52.5" customHeight="1">
      <c r="A115" s="63" t="s">
        <v>146</v>
      </c>
      <c r="B115" s="64">
        <v>5735000</v>
      </c>
      <c r="C115" s="69">
        <f>B115*1.22</f>
        <v>6996700</v>
      </c>
      <c r="D115" s="74" t="s">
        <v>14</v>
      </c>
      <c r="E115" s="70">
        <v>2</v>
      </c>
      <c r="F115" s="70">
        <v>23.2</v>
      </c>
      <c r="G115" s="70">
        <v>301</v>
      </c>
      <c r="H115" s="90" t="s">
        <v>111</v>
      </c>
      <c r="I115" s="70">
        <v>5580</v>
      </c>
      <c r="J115" s="70" t="s">
        <v>23</v>
      </c>
      <c r="K115" s="70">
        <v>350</v>
      </c>
      <c r="L115" s="70" t="s">
        <v>23</v>
      </c>
      <c r="M115" s="75" t="s">
        <v>198</v>
      </c>
    </row>
    <row r="116" spans="1:13" s="2" customFormat="1" ht="52.5" customHeight="1">
      <c r="A116" s="63" t="s">
        <v>113</v>
      </c>
      <c r="B116" s="64">
        <v>5917000</v>
      </c>
      <c r="C116" s="69">
        <f t="shared" ref="C116:C119" si="12">B116*1.22</f>
        <v>7218740</v>
      </c>
      <c r="D116" s="74" t="s">
        <v>14</v>
      </c>
      <c r="E116" s="70">
        <v>2</v>
      </c>
      <c r="F116" s="70">
        <v>23.175000000000001</v>
      </c>
      <c r="G116" s="70">
        <v>400</v>
      </c>
      <c r="H116" s="90" t="s">
        <v>111</v>
      </c>
      <c r="I116" s="70">
        <v>7680</v>
      </c>
      <c r="J116" s="70" t="s">
        <v>23</v>
      </c>
      <c r="K116" s="70">
        <v>350</v>
      </c>
      <c r="L116" s="70" t="s">
        <v>25</v>
      </c>
      <c r="M116" s="75" t="s">
        <v>199</v>
      </c>
    </row>
    <row r="117" spans="1:13" s="1" customFormat="1" ht="60.75" customHeight="1">
      <c r="A117" s="63" t="s">
        <v>169</v>
      </c>
      <c r="B117" s="64">
        <v>5506300</v>
      </c>
      <c r="C117" s="69">
        <f t="shared" si="12"/>
        <v>6717686</v>
      </c>
      <c r="D117" s="74" t="s">
        <v>14</v>
      </c>
      <c r="E117" s="70">
        <v>2</v>
      </c>
      <c r="F117" s="70">
        <v>29.274999999999999</v>
      </c>
      <c r="G117" s="70">
        <v>390</v>
      </c>
      <c r="H117" s="90" t="s">
        <v>111</v>
      </c>
      <c r="I117" s="70">
        <v>5650</v>
      </c>
      <c r="J117" s="70">
        <v>1</v>
      </c>
      <c r="K117" s="70">
        <v>350</v>
      </c>
      <c r="L117" s="70" t="s">
        <v>23</v>
      </c>
      <c r="M117" s="75" t="s">
        <v>276</v>
      </c>
    </row>
    <row r="118" spans="1:13" s="1" customFormat="1" ht="57" customHeight="1">
      <c r="A118" s="63" t="s">
        <v>107</v>
      </c>
      <c r="B118" s="64">
        <v>6073600</v>
      </c>
      <c r="C118" s="69">
        <f t="shared" si="12"/>
        <v>7409792</v>
      </c>
      <c r="D118" s="74" t="s">
        <v>16</v>
      </c>
      <c r="E118" s="70">
        <v>2</v>
      </c>
      <c r="F118" s="70">
        <v>30.07</v>
      </c>
      <c r="G118" s="70">
        <v>390</v>
      </c>
      <c r="H118" s="90" t="s">
        <v>114</v>
      </c>
      <c r="I118" s="70">
        <v>6140</v>
      </c>
      <c r="J118" s="70" t="s">
        <v>23</v>
      </c>
      <c r="K118" s="70">
        <v>210</v>
      </c>
      <c r="L118" s="70" t="s">
        <v>23</v>
      </c>
      <c r="M118" s="75" t="s">
        <v>200</v>
      </c>
    </row>
    <row r="119" spans="1:13" s="1" customFormat="1" ht="40.5" customHeight="1">
      <c r="A119" s="63" t="s">
        <v>108</v>
      </c>
      <c r="B119" s="64">
        <v>6173600</v>
      </c>
      <c r="C119" s="69">
        <f t="shared" si="12"/>
        <v>7531792</v>
      </c>
      <c r="D119" s="74" t="s">
        <v>16</v>
      </c>
      <c r="E119" s="70">
        <v>2</v>
      </c>
      <c r="F119" s="70">
        <v>29.77</v>
      </c>
      <c r="G119" s="70">
        <v>390</v>
      </c>
      <c r="H119" s="90" t="s">
        <v>114</v>
      </c>
      <c r="I119" s="70">
        <v>7330</v>
      </c>
      <c r="J119" s="70" t="s">
        <v>23</v>
      </c>
      <c r="K119" s="70" t="s">
        <v>0</v>
      </c>
      <c r="L119" s="70" t="s">
        <v>23</v>
      </c>
      <c r="M119" s="75" t="s">
        <v>201</v>
      </c>
    </row>
    <row r="120" spans="1:13" s="1" customFormat="1" ht="54.75" customHeight="1">
      <c r="A120" s="63" t="s">
        <v>170</v>
      </c>
      <c r="B120" s="64">
        <v>6249200</v>
      </c>
      <c r="C120" s="69">
        <f>B120*1.22</f>
        <v>7624024</v>
      </c>
      <c r="D120" s="74" t="s">
        <v>16</v>
      </c>
      <c r="E120" s="70">
        <v>2</v>
      </c>
      <c r="F120" s="70">
        <v>37.799999999999997</v>
      </c>
      <c r="G120" s="70">
        <v>390</v>
      </c>
      <c r="H120" s="90" t="s">
        <v>114</v>
      </c>
      <c r="I120" s="70">
        <v>7050</v>
      </c>
      <c r="J120" s="70">
        <v>1</v>
      </c>
      <c r="K120" s="70">
        <v>350</v>
      </c>
      <c r="L120" s="70" t="s">
        <v>23</v>
      </c>
      <c r="M120" s="75" t="s">
        <v>276</v>
      </c>
    </row>
    <row r="121" spans="1:13" s="1" customFormat="1" ht="43.5" customHeight="1">
      <c r="A121" s="63" t="s">
        <v>141</v>
      </c>
      <c r="B121" s="64">
        <v>5905200</v>
      </c>
      <c r="C121" s="69">
        <f t="shared" ref="C121:C125" si="13">B121*1.22</f>
        <v>7204344</v>
      </c>
      <c r="D121" s="74" t="s">
        <v>12</v>
      </c>
      <c r="E121" s="70">
        <v>2</v>
      </c>
      <c r="F121" s="70">
        <v>22.225000000000001</v>
      </c>
      <c r="G121" s="70">
        <v>400</v>
      </c>
      <c r="H121" s="90" t="s">
        <v>111</v>
      </c>
      <c r="I121" s="70">
        <v>4780</v>
      </c>
      <c r="J121" s="70" t="s">
        <v>23</v>
      </c>
      <c r="K121" s="70">
        <v>350</v>
      </c>
      <c r="L121" s="70" t="s">
        <v>23</v>
      </c>
      <c r="M121" s="75" t="s">
        <v>280</v>
      </c>
    </row>
    <row r="122" spans="1:13" s="1" customFormat="1" ht="56.25" customHeight="1">
      <c r="A122" s="63" t="s">
        <v>142</v>
      </c>
      <c r="B122" s="64">
        <v>5919200</v>
      </c>
      <c r="C122" s="69">
        <f t="shared" si="13"/>
        <v>7221424</v>
      </c>
      <c r="D122" s="74" t="s">
        <v>12</v>
      </c>
      <c r="E122" s="70">
        <v>2</v>
      </c>
      <c r="F122" s="70">
        <v>22.175000000000001</v>
      </c>
      <c r="G122" s="70">
        <v>400</v>
      </c>
      <c r="H122" s="90" t="s">
        <v>111</v>
      </c>
      <c r="I122" s="70">
        <v>4780</v>
      </c>
      <c r="J122" s="70" t="s">
        <v>23</v>
      </c>
      <c r="K122" s="70">
        <v>350</v>
      </c>
      <c r="L122" s="70" t="s">
        <v>23</v>
      </c>
      <c r="M122" s="75" t="s">
        <v>202</v>
      </c>
    </row>
    <row r="123" spans="1:13" s="1" customFormat="1" ht="51" customHeight="1">
      <c r="A123" s="63" t="s">
        <v>127</v>
      </c>
      <c r="B123" s="64">
        <v>6884400</v>
      </c>
      <c r="C123" s="69">
        <f t="shared" si="13"/>
        <v>8398968</v>
      </c>
      <c r="D123" s="74" t="s">
        <v>12</v>
      </c>
      <c r="E123" s="70">
        <v>1</v>
      </c>
      <c r="F123" s="70">
        <v>23.175000000000001</v>
      </c>
      <c r="G123" s="70">
        <v>400</v>
      </c>
      <c r="H123" s="90" t="s">
        <v>128</v>
      </c>
      <c r="I123" s="70">
        <v>4860</v>
      </c>
      <c r="J123" s="70">
        <v>1</v>
      </c>
      <c r="K123" s="70">
        <v>350</v>
      </c>
      <c r="L123" s="70" t="s">
        <v>23</v>
      </c>
      <c r="M123" s="75" t="s">
        <v>203</v>
      </c>
    </row>
    <row r="124" spans="1:13" s="1" customFormat="1" ht="39" customHeight="1">
      <c r="A124" s="63" t="s">
        <v>96</v>
      </c>
      <c r="B124" s="64">
        <v>5313100</v>
      </c>
      <c r="C124" s="69">
        <f t="shared" si="13"/>
        <v>6481982</v>
      </c>
      <c r="D124" s="74" t="s">
        <v>16</v>
      </c>
      <c r="E124" s="70">
        <v>2</v>
      </c>
      <c r="F124" s="70">
        <v>22</v>
      </c>
      <c r="G124" s="70">
        <v>292</v>
      </c>
      <c r="H124" s="70" t="s">
        <v>115</v>
      </c>
      <c r="I124" s="70">
        <v>5685</v>
      </c>
      <c r="J124" s="70" t="s">
        <v>23</v>
      </c>
      <c r="K124" s="70">
        <v>210</v>
      </c>
      <c r="L124" s="70" t="s">
        <v>23</v>
      </c>
      <c r="M124" s="75" t="s">
        <v>256</v>
      </c>
    </row>
    <row r="125" spans="1:13" s="1" customFormat="1" ht="45.75" customHeight="1" thickBot="1">
      <c r="A125" s="94" t="s">
        <v>133</v>
      </c>
      <c r="B125" s="66">
        <v>10838600</v>
      </c>
      <c r="C125" s="81">
        <f t="shared" si="13"/>
        <v>13223092</v>
      </c>
      <c r="D125" s="76" t="s">
        <v>130</v>
      </c>
      <c r="E125" s="77">
        <v>1</v>
      </c>
      <c r="F125" s="77">
        <v>24.45</v>
      </c>
      <c r="G125" s="77">
        <v>400</v>
      </c>
      <c r="H125" s="89" t="s">
        <v>128</v>
      </c>
      <c r="I125" s="77">
        <v>7395</v>
      </c>
      <c r="J125" s="77">
        <v>1</v>
      </c>
      <c r="K125" s="77">
        <v>350</v>
      </c>
      <c r="L125" s="77" t="s">
        <v>23</v>
      </c>
      <c r="M125" s="78" t="s">
        <v>204</v>
      </c>
    </row>
    <row r="126" spans="1:13" s="1" customFormat="1" ht="19.5" customHeight="1">
      <c r="A126" s="46" t="s">
        <v>40</v>
      </c>
      <c r="B126" s="38"/>
      <c r="C126" s="38"/>
      <c r="D126" s="39"/>
      <c r="E126" s="40"/>
      <c r="F126" s="41"/>
      <c r="G126" s="42"/>
      <c r="H126" s="42"/>
      <c r="I126" s="42"/>
      <c r="J126" s="39"/>
      <c r="K126" s="39"/>
      <c r="L126" s="39"/>
    </row>
    <row r="127" spans="1:13" s="22" customFormat="1" ht="19.5" customHeight="1">
      <c r="A127" s="123" t="s">
        <v>76</v>
      </c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</row>
    <row r="128" spans="1:13" s="22" customFormat="1" ht="34.5" customHeight="1">
      <c r="A128" s="123" t="s">
        <v>287</v>
      </c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</row>
    <row r="129" spans="1:13" s="22" customFormat="1" ht="33.7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s="22" customFormat="1" ht="34.5" customHeight="1">
      <c r="A130" s="53" t="s">
        <v>172</v>
      </c>
      <c r="B130" s="54"/>
      <c r="C130" s="54"/>
      <c r="D130" s="55"/>
      <c r="E130" s="55"/>
      <c r="F130" s="56"/>
      <c r="G130" s="55"/>
      <c r="H130" s="57"/>
      <c r="I130" s="58"/>
      <c r="J130" s="59"/>
      <c r="K130" s="59"/>
      <c r="L130" s="59"/>
      <c r="M130" s="82" t="s">
        <v>180</v>
      </c>
    </row>
    <row r="131" spans="1:13" s="22" customFormat="1" ht="32.2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96"/>
    </row>
    <row r="132" spans="1:13" s="22" customFormat="1" ht="19.5" customHeight="1">
      <c r="A132" s="55" t="s">
        <v>181</v>
      </c>
      <c r="B132" s="97"/>
      <c r="C132" s="61"/>
      <c r="D132" s="98"/>
      <c r="E132" s="98"/>
      <c r="F132" s="98"/>
      <c r="G132" s="98"/>
      <c r="H132" s="98"/>
      <c r="I132" s="98"/>
      <c r="J132" s="98"/>
      <c r="K132" s="98"/>
      <c r="L132" s="98"/>
      <c r="M132" s="99"/>
    </row>
    <row r="133" spans="1:13" s="22" customFormat="1" ht="19.5" customHeight="1">
      <c r="A133" s="100" t="s">
        <v>182</v>
      </c>
      <c r="B133" s="101"/>
      <c r="C133" s="100"/>
      <c r="D133" s="102"/>
      <c r="E133" s="102"/>
      <c r="F133" s="102"/>
      <c r="G133" s="102"/>
      <c r="H133" s="102"/>
      <c r="I133" s="102"/>
      <c r="J133" s="102"/>
      <c r="K133" s="102"/>
      <c r="L133" s="102"/>
      <c r="M133" s="103" t="s">
        <v>183</v>
      </c>
    </row>
    <row r="134" spans="1:13" s="22" customFormat="1" ht="31.5" customHeight="1">
      <c r="A134" s="104"/>
      <c r="B134" s="105"/>
      <c r="C134" s="104"/>
      <c r="D134" s="106"/>
      <c r="E134" s="106"/>
      <c r="F134" s="106"/>
      <c r="G134" s="106"/>
      <c r="H134" s="60"/>
      <c r="I134" s="60"/>
      <c r="J134" s="60"/>
      <c r="K134" s="60"/>
      <c r="L134" s="60"/>
      <c r="M134" s="83"/>
    </row>
    <row r="135" spans="1:13" s="22" customFormat="1" ht="37.5" customHeight="1">
      <c r="A135" s="55" t="s">
        <v>184</v>
      </c>
      <c r="B135" s="107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84" t="s">
        <v>185</v>
      </c>
    </row>
    <row r="136" spans="1:13" s="22" customFormat="1" ht="45" customHeight="1">
      <c r="A136" s="61"/>
      <c r="B136" s="97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85"/>
    </row>
    <row r="137" spans="1:13" s="22" customFormat="1" ht="19.5" customHeight="1">
      <c r="A137" s="55" t="s">
        <v>286</v>
      </c>
      <c r="B137" s="107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84" t="s">
        <v>186</v>
      </c>
    </row>
    <row r="138" spans="1:13" s="22" customFormat="1" ht="19.5" customHeight="1">
      <c r="A138" s="55"/>
      <c r="B138" s="107"/>
      <c r="C138" s="55"/>
      <c r="D138" s="55"/>
      <c r="E138" s="55"/>
      <c r="F138" s="55"/>
      <c r="G138" s="55"/>
      <c r="H138" s="55"/>
      <c r="I138" s="55"/>
      <c r="J138" s="55"/>
      <c r="K138" s="55"/>
      <c r="L138" s="55"/>
    </row>
    <row r="142" spans="1:13" ht="15.75">
      <c r="M142" s="43">
        <v>108</v>
      </c>
    </row>
  </sheetData>
  <autoFilter ref="A12:M128" xr:uid="{71008CA1-6151-4D36-8B52-4EE7BCBDD813}"/>
  <mergeCells count="19">
    <mergeCell ref="A128:M128"/>
    <mergeCell ref="I11:I12"/>
    <mergeCell ref="A11:A12"/>
    <mergeCell ref="D11:D12"/>
    <mergeCell ref="H11:H12"/>
    <mergeCell ref="A7:M7"/>
    <mergeCell ref="A8:M8"/>
    <mergeCell ref="A66:M66"/>
    <mergeCell ref="A127:M127"/>
    <mergeCell ref="B11:C11"/>
    <mergeCell ref="A14:M14"/>
    <mergeCell ref="A24:M24"/>
    <mergeCell ref="A36:M36"/>
    <mergeCell ref="J11:J12"/>
    <mergeCell ref="K11:K12"/>
    <mergeCell ref="L11:L12"/>
    <mergeCell ref="M11:M12"/>
    <mergeCell ref="E11:E12"/>
    <mergeCell ref="F11:F12"/>
  </mergeCells>
  <conditionalFormatting sqref="A67:A125 A37:A65 A25:A35 A15:A23">
    <cfRule type="duplicateValues" dxfId="0" priority="33" stopIfTrue="1"/>
  </conditionalFormatting>
  <printOptions horizontalCentered="1"/>
  <pageMargins left="0.19685039370078741" right="0.19685039370078741" top="1.1023622047244095" bottom="0.19685039370078741" header="0.19685039370078741" footer="0.11811023622047245"/>
  <pageSetup paperSize="9" scale="85" fitToHeight="18" orientation="landscape" r:id="rId1"/>
  <headerFooter alignWithMargins="0">
    <oddFooter>&amp;R&amp;P</oddFooter>
  </headerFooter>
  <rowBreaks count="3" manualBreakCount="3">
    <brk id="108" max="12" man="1"/>
    <brk id="115" max="12" man="1"/>
    <brk id="12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16">
    <tabColor indexed="10"/>
    <pageSetUpPr fitToPage="1"/>
  </sheetPr>
  <dimension ref="A1:C23"/>
  <sheetViews>
    <sheetView view="pageBreakPreview" zoomScale="110" zoomScaleNormal="90" zoomScaleSheetLayoutView="110" workbookViewId="0">
      <selection activeCell="B3" sqref="B3:C3"/>
    </sheetView>
  </sheetViews>
  <sheetFormatPr defaultRowHeight="12.75"/>
  <cols>
    <col min="1" max="1" width="88.7109375" style="33" customWidth="1"/>
    <col min="2" max="2" width="16.7109375" style="26" customWidth="1"/>
    <col min="3" max="3" width="14.5703125" style="26" customWidth="1"/>
    <col min="4" max="16384" width="9.140625" style="16"/>
  </cols>
  <sheetData>
    <row r="1" spans="1:3" ht="15" customHeight="1">
      <c r="A1" s="143" t="s">
        <v>32</v>
      </c>
      <c r="B1" s="144"/>
      <c r="C1" s="145"/>
    </row>
    <row r="2" spans="1:3" ht="14.25" thickBot="1">
      <c r="A2" s="17"/>
      <c r="B2" s="25" t="str">
        <f>'Единый Прайс К3'!$M$10</f>
        <v>Срок действия с 01.01.2026</v>
      </c>
    </row>
    <row r="3" spans="1:3" ht="15.75" customHeight="1">
      <c r="A3" s="146" t="s">
        <v>10</v>
      </c>
      <c r="B3" s="148" t="s">
        <v>29</v>
      </c>
      <c r="C3" s="149"/>
    </row>
    <row r="4" spans="1:3" ht="17.25" customHeight="1" thickBot="1">
      <c r="A4" s="147"/>
      <c r="B4" s="27" t="s">
        <v>5</v>
      </c>
      <c r="C4" s="28" t="s">
        <v>187</v>
      </c>
    </row>
    <row r="5" spans="1:3" ht="16.5" customHeight="1" thickBot="1">
      <c r="A5" s="150" t="s">
        <v>27</v>
      </c>
      <c r="B5" s="151"/>
      <c r="C5" s="152"/>
    </row>
    <row r="6" spans="1:3">
      <c r="A6" s="29" t="s">
        <v>33</v>
      </c>
      <c r="B6" s="19"/>
      <c r="C6" s="30"/>
    </row>
    <row r="7" spans="1:3">
      <c r="A7" s="31" t="s">
        <v>61</v>
      </c>
      <c r="B7" s="111">
        <f>ROUNDUP((33640+66654.01+38459.74)*(1+6%),-3)</f>
        <v>148000</v>
      </c>
      <c r="C7" s="112">
        <f>B7*1.22</f>
        <v>180560</v>
      </c>
    </row>
    <row r="8" spans="1:3">
      <c r="A8" s="31" t="s">
        <v>41</v>
      </c>
      <c r="B8" s="111">
        <f>ROUNDUP((14750+63298.45+29641.98)*(1+6%),-3)</f>
        <v>115000</v>
      </c>
      <c r="C8" s="112">
        <f t="shared" ref="C8:C12" si="0">B8*1.22</f>
        <v>140300</v>
      </c>
    </row>
    <row r="9" spans="1:3">
      <c r="A9" s="31" t="s">
        <v>36</v>
      </c>
      <c r="B9" s="111">
        <v>121000</v>
      </c>
      <c r="C9" s="112">
        <f t="shared" si="0"/>
        <v>147620</v>
      </c>
    </row>
    <row r="10" spans="1:3">
      <c r="A10" s="32" t="s">
        <v>34</v>
      </c>
      <c r="B10" s="111">
        <v>107000</v>
      </c>
      <c r="C10" s="112">
        <f t="shared" si="0"/>
        <v>130540</v>
      </c>
    </row>
    <row r="11" spans="1:3">
      <c r="A11" s="32" t="s">
        <v>35</v>
      </c>
      <c r="B11" s="111">
        <f>ROUNDUP((32950+91855.94+48065.66)*(1+6%),-3)</f>
        <v>184000</v>
      </c>
      <c r="C11" s="112">
        <f t="shared" si="0"/>
        <v>224480</v>
      </c>
    </row>
    <row r="12" spans="1:3">
      <c r="A12" s="32" t="s">
        <v>60</v>
      </c>
      <c r="B12" s="113">
        <v>147000</v>
      </c>
      <c r="C12" s="112">
        <f t="shared" si="0"/>
        <v>179340</v>
      </c>
    </row>
    <row r="13" spans="1:3" ht="16.5" customHeight="1">
      <c r="A13" s="47" t="s">
        <v>71</v>
      </c>
      <c r="B13" s="111">
        <v>25000</v>
      </c>
      <c r="C13" s="112">
        <f>B13*1.22</f>
        <v>30500</v>
      </c>
    </row>
    <row r="14" spans="1:3" ht="16.5" customHeight="1">
      <c r="A14" s="48" t="s">
        <v>78</v>
      </c>
      <c r="B14" s="111">
        <f>ROUNDUP(34330*(1+6%),-3)</f>
        <v>37000</v>
      </c>
      <c r="C14" s="110">
        <f>B14*1.22</f>
        <v>45140</v>
      </c>
    </row>
    <row r="15" spans="1:3" ht="16.5" customHeight="1">
      <c r="A15" s="47" t="s">
        <v>63</v>
      </c>
      <c r="B15" s="111">
        <v>12000</v>
      </c>
      <c r="C15" s="112">
        <f>B15*1.22</f>
        <v>14640</v>
      </c>
    </row>
    <row r="16" spans="1:3" ht="16.5" customHeight="1">
      <c r="A16" s="48" t="s">
        <v>11</v>
      </c>
      <c r="B16" s="111">
        <v>10000</v>
      </c>
      <c r="C16" s="110">
        <f>B16*1.22</f>
        <v>12200</v>
      </c>
    </row>
    <row r="17" spans="1:3" ht="19.5" customHeight="1" thickBot="1">
      <c r="A17" s="47" t="s">
        <v>74</v>
      </c>
      <c r="B17" s="111">
        <f>ROUNDUP(52965.99*(1+6%),-3)+31000</f>
        <v>88000</v>
      </c>
      <c r="C17" s="110">
        <f>B17*1.22</f>
        <v>107360</v>
      </c>
    </row>
    <row r="18" spans="1:3" ht="15.75" customHeight="1" thickBot="1">
      <c r="A18" s="150" t="s">
        <v>28</v>
      </c>
      <c r="B18" s="151"/>
      <c r="C18" s="152"/>
    </row>
    <row r="19" spans="1:3" ht="18.75" customHeight="1">
      <c r="A19" s="47" t="s">
        <v>72</v>
      </c>
      <c r="B19" s="109">
        <f>ROUNDUP(8115.8*(1+6%),-3)+1000</f>
        <v>10000</v>
      </c>
      <c r="C19" s="110">
        <f>B19*1.22</f>
        <v>12200</v>
      </c>
    </row>
    <row r="20" spans="1:3">
      <c r="A20" s="140" t="s">
        <v>75</v>
      </c>
      <c r="B20" s="141">
        <v>12000</v>
      </c>
      <c r="C20" s="142">
        <f>B20*1.22</f>
        <v>14640</v>
      </c>
    </row>
    <row r="21" spans="1:3" ht="18" customHeight="1">
      <c r="A21" s="140"/>
      <c r="B21" s="141"/>
      <c r="C21" s="142"/>
    </row>
    <row r="22" spans="1:3" ht="29.25" customHeight="1" thickBot="1">
      <c r="A22" s="34" t="s">
        <v>168</v>
      </c>
      <c r="B22" s="35">
        <v>26000</v>
      </c>
      <c r="C22" s="36">
        <f>B22*1.22</f>
        <v>31720</v>
      </c>
    </row>
    <row r="23" spans="1:3" ht="17.25" customHeight="1">
      <c r="A23" s="23" t="s">
        <v>58</v>
      </c>
      <c r="B23" s="24"/>
      <c r="C23" s="24"/>
    </row>
  </sheetData>
  <mergeCells count="8">
    <mergeCell ref="A20:A21"/>
    <mergeCell ref="B20:B21"/>
    <mergeCell ref="C20:C21"/>
    <mergeCell ref="A1:C1"/>
    <mergeCell ref="A3:A4"/>
    <mergeCell ref="B3:C3"/>
    <mergeCell ref="A5:C5"/>
    <mergeCell ref="A18:C18"/>
  </mergeCells>
  <printOptions horizontalCentered="1"/>
  <pageMargins left="0.39370078740157483" right="0.19685039370078741" top="0.19685039370078741" bottom="0.19685039370078741" header="0.31496062992125984" footer="3.937007874015748E-2"/>
  <pageSetup paperSize="9" firstPageNumber="2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Единый Прайс К3</vt:lpstr>
      <vt:lpstr>опции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Заинкина Мария Евгеньевна</dc:creator>
  <cp:lastModifiedBy>Ягудина Эльвира Рамилевна</cp:lastModifiedBy>
  <cp:lastPrinted>2025-12-23T07:41:14Z</cp:lastPrinted>
  <dcterms:created xsi:type="dcterms:W3CDTF">2003-04-17T06:58:46Z</dcterms:created>
  <dcterms:modified xsi:type="dcterms:W3CDTF">2025-12-24T08:02:46Z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ExAnalyzer_OldName">
    <vt:lpwstr>2022 04 14 РАСЧЕТ АВТО с 18 04 2022.xls</vt:lpwstr>
  </property>
</Properties>
</file>